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NSR" sheetId="1" r:id="rId1"/>
    <sheet name="EXFOR" sheetId="2" r:id="rId2"/>
  </sheets>
  <definedNames/>
  <calcPr fullCalcOnLoad="1"/>
</workbook>
</file>

<file path=xl/sharedStrings.xml><?xml version="1.0" encoding="utf-8"?>
<sst xmlns="http://schemas.openxmlformats.org/spreadsheetml/2006/main" count="2341" uniqueCount="959">
  <si>
    <r>
      <t xml:space="preserve">The Stellar Reaction Rate of </t>
    </r>
    <r>
      <rPr>
        <vertAlign val="superscript"/>
        <sz val="10"/>
        <rFont val="ＭＳ Ｐゴシック"/>
        <family val="3"/>
      </rPr>
      <t>19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>Na and the Breakout Problem from the Hot-CNO Cycle</t>
    </r>
  </si>
  <si>
    <t>*1.4E+06</t>
  </si>
  <si>
    <t>1986LA07</t>
  </si>
  <si>
    <t>629</t>
  </si>
  <si>
    <t>http://www.sciencedirect.com/science?_ob=ArticleURL&amp;_udi=B6TVB-473NKH9-SY&amp;_user=4311358&amp;_rdoc=1&amp;_fmt=&amp;_orig=search&amp;_sort=d&amp;view=c&amp;_acct=C000009418&amp;_version=1&amp;_urlVersion=0&amp;_userid=4311358&amp;md5=bb462e786719e9ee0838005c89c24299</t>
  </si>
  <si>
    <r>
      <t xml:space="preserve">Study of the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 Reaction: A Possible Source of Stellar Neutrons</t>
    </r>
  </si>
  <si>
    <t>D.Ashery</t>
  </si>
  <si>
    <t>1969AS02</t>
  </si>
  <si>
    <t>*4.7E+06</t>
  </si>
  <si>
    <t>*1.9E+06</t>
  </si>
  <si>
    <r>
      <t xml:space="preserve">Spin of the 4.057 MeV Level in 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</t>
    </r>
  </si>
  <si>
    <t>D.C.Kean, R.W.Ollerhead</t>
  </si>
  <si>
    <t>D.C.Kean</t>
  </si>
  <si>
    <t>CJP</t>
  </si>
  <si>
    <t>1971KE18</t>
  </si>
  <si>
    <t>*6.8E+06</t>
  </si>
  <si>
    <t>*6.2E+06</t>
  </si>
  <si>
    <t>REPT 1972 Annual,Res Inst Phys(Stockholm),P52</t>
  </si>
  <si>
    <t>1972ARYQ</t>
  </si>
  <si>
    <r>
      <t xml:space="preserve">A Study of Levels in 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 xml:space="preserve">Mg via the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</t>
    </r>
    <r>
      <rPr>
        <sz val="11"/>
        <color indexed="8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 Reaction</t>
    </r>
  </si>
  <si>
    <t>1972KE13</t>
  </si>
  <si>
    <t>*7.0E+06</t>
  </si>
  <si>
    <t>*4.8E+06</t>
  </si>
  <si>
    <t>http://prola.aps.org/pdf/PRC/v7/i6/p2432_1</t>
  </si>
  <si>
    <r>
      <t>Total Neutron Yield from the 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 xml:space="preserve">,n) Reacdtion on </t>
    </r>
    <r>
      <rPr>
        <vertAlign val="superscript"/>
        <sz val="11"/>
        <color indexed="8"/>
        <rFont val="ＭＳ Ｐゴシック"/>
        <family val="3"/>
      </rPr>
      <t>21</t>
    </r>
    <r>
      <rPr>
        <sz val="11"/>
        <rFont val="ＭＳ Ｐゴシック"/>
        <family val="0"/>
      </rPr>
      <t xml:space="preserve">,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</t>
    </r>
  </si>
  <si>
    <t>JOUR ZEPYA 264 No5 abstracts</t>
  </si>
  <si>
    <t>1973ROXQ</t>
  </si>
  <si>
    <t>CONF Amsterdam(Nucl Structure,Spectrosc),Vol1 P77</t>
  </si>
  <si>
    <t>1974BUZQ</t>
  </si>
  <si>
    <t>*9.15E+06</t>
  </si>
  <si>
    <t>*8E+06</t>
  </si>
  <si>
    <t>http://www.sciencedirect.com/science?_ob=ArticleURL&amp;_udi=B6TVB-472T8R6-CX&amp;_user=4311358&amp;_rdoc=1&amp;_fmt=&amp;_orig=search&amp;_sort=d&amp;view=c&amp;_acct=C000009418&amp;_version=1&amp;_urlVersion=0&amp;_userid=4311358&amp;md5=0ccf2e8365bd87a264c8c568d88a84a8#m4.1</t>
  </si>
  <si>
    <r>
      <t xml:space="preserve">Cross Sections of the </t>
    </r>
    <r>
      <rPr>
        <vertAlign val="superscript"/>
        <sz val="11"/>
        <color indexed="8"/>
        <rFont val="ＭＳ Ｐゴシック"/>
        <family val="3"/>
      </rPr>
      <t>21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24</t>
    </r>
    <r>
      <rPr>
        <sz val="11"/>
        <rFont val="ＭＳ Ｐゴシック"/>
        <family val="0"/>
      </rPr>
      <t xml:space="preserve">Mg and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 Reactions at Low Energies of Astrophysical Interest</t>
    </r>
  </si>
  <si>
    <r>
      <t xml:space="preserve">New Aspects of the Rotational Model in 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</t>
    </r>
  </si>
  <si>
    <t>H.Ropke, G.Hammel, W.Brendler, P.Betz, V.Glattes</t>
  </si>
  <si>
    <t>H.Ropke</t>
  </si>
  <si>
    <t>1974RO10</t>
  </si>
  <si>
    <t>*8.8E+06</t>
  </si>
  <si>
    <t>*8.0E+06</t>
  </si>
  <si>
    <r>
      <t xml:space="preserve">Levels in 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</t>
    </r>
  </si>
  <si>
    <t>J.E.Christiansson, J.Dubois, H.Roth, L.Jarneborn</t>
  </si>
  <si>
    <t>J.E.Christiansson</t>
  </si>
  <si>
    <t>PS</t>
  </si>
  <si>
    <t>1976CH29</t>
  </si>
  <si>
    <r>
      <t xml:space="preserve">Neutron Yields of Light Elements under 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-Bombardment</t>
    </r>
  </si>
  <si>
    <t>http://www.sciencedirect.com/science?_ob=ArticleURL&amp;_udi=B6TVB-47313NB-1B1&amp;_user=10&amp;_rdoc=1&amp;_fmt=&amp;_orig=search&amp;_sort=d&amp;view=c&amp;_acct=C000050221&amp;_version=1&amp;_urlVersion=0&amp;_userid=10&amp;md5=0a1396f74be96ea58f5014cf850d870a</t>
  </si>
  <si>
    <t>*27E+06</t>
  </si>
  <si>
    <t>*mes,ded</t>
  </si>
  <si>
    <t>1984SE02</t>
  </si>
  <si>
    <t>394</t>
  </si>
  <si>
    <t>A.G.Seamster</t>
  </si>
  <si>
    <t>A.G.Seamster, E.B.Norman, D.D.Leach, P.Dyer, D.Bodansky</t>
  </si>
  <si>
    <t>Cross Sections Relevant to Gamma-Ray Astronomy: Alpha-particle-induced reactions</t>
  </si>
  <si>
    <t>http://prola.aps.org/abstract/PRC/v29/i2/p394_1</t>
  </si>
  <si>
    <t>*0.55E+06</t>
  </si>
  <si>
    <t>1983SC17</t>
  </si>
  <si>
    <t>279</t>
  </si>
  <si>
    <t>P.Schmalbrock</t>
  </si>
  <si>
    <t>P.Schmalbrock, H.W.Becker, L.Buchmann, J.Gorres, K.U.Kettner, W.E.Kieser, H.Krawinkel, C.Rolfs, H.P.Trautvetter, J.W.Hammer, R.E.Azuma</t>
  </si>
  <si>
    <r>
      <t xml:space="preserve">Stellar Reaction Rate of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>Ne(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>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24</t>
    </r>
    <r>
      <rPr>
        <sz val="11"/>
        <rFont val="ＭＳ Ｐゴシック"/>
        <family val="0"/>
      </rPr>
      <t>Mg</t>
    </r>
  </si>
  <si>
    <t>http://www.sciencedirect.com/science?_ob=ArticleURL&amp;_udi=B6TVB-47319T4-TT&amp;_user=10&amp;_rdoc=1&amp;_fmt=&amp;_orig=search&amp;_sort=d&amp;view=c&amp;_acct=C000050221&amp;_version=1&amp;_urlVersion=0&amp;_userid=10&amp;md5=e6c6ad3e1fc10fbd09b07f9fe38105d7</t>
  </si>
  <si>
    <t>1981MAZU</t>
  </si>
  <si>
    <t>PC</t>
  </si>
  <si>
    <t>37,No3</t>
  </si>
  <si>
    <t>44,EF6</t>
  </si>
  <si>
    <t>J.D.MacArthur</t>
  </si>
  <si>
    <t>J.D.MacArthur, H.C.Evans, G.T.Ewan, J.R.Leslie, H.-B.Mak, W.McLatchie</t>
  </si>
  <si>
    <r>
      <t>The Second Member of the Excited 0</t>
    </r>
    <r>
      <rPr>
        <vertAlign val="superscript"/>
        <sz val="10"/>
        <rFont val="ＭＳ Ｐゴシック"/>
        <family val="3"/>
      </rPr>
      <t>+</t>
    </r>
    <r>
      <rPr>
        <sz val="11"/>
        <rFont val="ＭＳ Ｐゴシック"/>
        <family val="0"/>
      </rPr>
      <t xml:space="preserve"> Band in </t>
    </r>
    <r>
      <rPr>
        <vertAlign val="superscript"/>
        <sz val="10"/>
        <rFont val="ＭＳ Ｐゴシック"/>
        <family val="3"/>
      </rPr>
      <t>24</t>
    </r>
    <r>
      <rPr>
        <sz val="11"/>
        <rFont val="ＭＳ Ｐゴシック"/>
        <family val="0"/>
      </rPr>
      <t>Mg</t>
    </r>
  </si>
  <si>
    <t>*16E+06</t>
  </si>
  <si>
    <t>1979KU13</t>
  </si>
  <si>
    <t>415</t>
  </si>
  <si>
    <t>E.Kuhlmann</t>
  </si>
  <si>
    <t>Isospin Mixing in the Giant Dipole Resonance</t>
  </si>
  <si>
    <t>http://prola.aps.org/abstract/PRC/v20/i2/p415_1</t>
  </si>
  <si>
    <t>*2.7E+06</t>
  </si>
  <si>
    <t>*6.0E+06</t>
  </si>
  <si>
    <t>1979FI03</t>
  </si>
  <si>
    <t>L.K.Fifield, E.F.Garman, M.J.Hurst, T.J.M.Symons, F.Watt, C.H.Zimmerman, K.W.Allen</t>
  </si>
  <si>
    <r>
      <t xml:space="preserve">Radiative Decays of Unbound High-Spin States in </t>
    </r>
    <r>
      <rPr>
        <vertAlign val="superscript"/>
        <sz val="10"/>
        <rFont val="ＭＳ Ｐゴシック"/>
        <family val="3"/>
      </rPr>
      <t>24</t>
    </r>
    <r>
      <rPr>
        <sz val="11"/>
        <rFont val="ＭＳ Ｐゴシック"/>
        <family val="0"/>
      </rPr>
      <t>Mg (II)</t>
    </r>
  </si>
  <si>
    <t>http://www.sciencedirect.com/science?_ob=ArticleURL&amp;_udi=B6TVB-473DHND-F1&amp;_user=10&amp;_rdoc=1&amp;_fmt=&amp;_orig=search&amp;_sort=d&amp;view=c&amp;_acct=C000050221&amp;_version=1&amp;_urlVersion=0&amp;_userid=10&amp;md5=2e38e0ab36f273eacfcbd04196bb55db</t>
  </si>
  <si>
    <t>1978FI08</t>
  </si>
  <si>
    <t>77</t>
  </si>
  <si>
    <t>L.K.Fifield, M.J.Hurst, T.J.M.Symons, F.Watt, C.H.Zimmerman, K.W.Allen</t>
  </si>
  <si>
    <r>
      <t xml:space="preserve">Radiative Decays of Unbound High Spin States in </t>
    </r>
    <r>
      <rPr>
        <vertAlign val="superscript"/>
        <sz val="10"/>
        <rFont val="ＭＳ Ｐゴシック"/>
        <family val="3"/>
      </rPr>
      <t>24</t>
    </r>
    <r>
      <rPr>
        <sz val="11"/>
        <rFont val="ＭＳ Ｐゴシック"/>
        <family val="0"/>
      </rPr>
      <t>Mg. (I). Positive Parity States</t>
    </r>
  </si>
  <si>
    <t>http://www.sciencedirect.com/science?_ob=ArticleURL&amp;_udi=B6TVB-473M8T8-PD&amp;_user=10&amp;_rdoc=1&amp;_fmt=&amp;_orig=search&amp;_sort=d&amp;view=c&amp;_acct=C000050221&amp;_version=1&amp;_urlVersion=0&amp;_userid=10&amp;md5=200fffd210847b80018c1dbcc3e46d00</t>
  </si>
  <si>
    <t>1977FIZN</t>
  </si>
  <si>
    <t>CONF Tokyo(Nucl Struct),Proc,Vol1,P205,Fifield</t>
  </si>
  <si>
    <t>1977FI07</t>
  </si>
  <si>
    <t>L.K.Fifield, M.J.Hurst, T.J.M.Symons, F.Watt, K.W.Allen</t>
  </si>
  <si>
    <r>
      <t>The Radiative Width of the 8</t>
    </r>
    <r>
      <rPr>
        <vertAlign val="superscript"/>
        <sz val="10"/>
        <rFont val="ＭＳ Ｐゴシック"/>
        <family val="3"/>
      </rPr>
      <t>+</t>
    </r>
    <r>
      <rPr>
        <sz val="11"/>
        <rFont val="ＭＳ Ｐゴシック"/>
        <family val="0"/>
      </rPr>
      <t xml:space="preserve"> Member of the K</t>
    </r>
    <r>
      <rPr>
        <sz val="10"/>
        <rFont val="Symbol"/>
        <family val="1"/>
      </rPr>
      <t>p</t>
    </r>
    <r>
      <rPr>
        <sz val="11"/>
        <rFont val="ＭＳ Ｐゴシック"/>
        <family val="0"/>
      </rPr>
      <t xml:space="preserve"> = 2</t>
    </r>
    <r>
      <rPr>
        <vertAlign val="superscript"/>
        <sz val="10"/>
        <rFont val="ＭＳ Ｐゴシック"/>
        <family val="3"/>
      </rPr>
      <t>+</t>
    </r>
    <r>
      <rPr>
        <sz val="11"/>
        <rFont val="ＭＳ Ｐゴシック"/>
        <family val="0"/>
      </rPr>
      <t xml:space="preserve"> Band in </t>
    </r>
    <r>
      <rPr>
        <vertAlign val="superscript"/>
        <sz val="10"/>
        <rFont val="ＭＳ Ｐゴシック"/>
        <family val="3"/>
      </rPr>
      <t>24</t>
    </r>
    <r>
      <rPr>
        <sz val="11"/>
        <rFont val="ＭＳ Ｐゴシック"/>
        <family val="0"/>
      </rPr>
      <t>Mg</t>
    </r>
  </si>
  <si>
    <r>
      <t xml:space="preserve">Properties of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 Resonances</t>
    </r>
  </si>
  <si>
    <t>1991HA06</t>
  </si>
  <si>
    <r>
      <t>Investigation of Neutron Producing 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,n)-Reactions Relevant for the Astrophysical s- and r-Process</t>
    </r>
  </si>
  <si>
    <t>H.W.Drotleff, A.Denker, H.Knee, M.Soine, G.Wolf, J.W.Hammer, U.Greife, C.Rolfs, H.P.Trautvetter</t>
  </si>
  <si>
    <t>Proc.2nd Intern.Symposium on Nuclear Astrophysics, Nuclei in the Cosmos, Karlsruhe, Germany, 6-10 July, 1992, F.Kappeler, K.Wisshak, Eds., IOP Publishing Ltd., Bristol, England, p.197 (1993)</t>
  </si>
  <si>
    <t>1993DRZZ</t>
  </si>
  <si>
    <t>*2.3E+06</t>
  </si>
  <si>
    <t>*0.57E+06</t>
  </si>
  <si>
    <r>
      <t xml:space="preserve">The Reaction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 as a Neutron Source for the Astrophysical s-Process</t>
    </r>
  </si>
  <si>
    <t>M.Jaeger, R.Kunz, I.Busching, A.Mayer, J.W.Hammer</t>
  </si>
  <si>
    <t>M.Jaeger</t>
  </si>
  <si>
    <t>Trans.Bulg.Nucl.Soc.</t>
  </si>
  <si>
    <t>2000JA08</t>
  </si>
  <si>
    <t>*0.59E+06</t>
  </si>
  <si>
    <t>http://prola.aps.org/pdf/PRL/v87/i20/e202501</t>
  </si>
  <si>
    <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Mg: The key neutron source in massive stars</t>
    </r>
  </si>
  <si>
    <t>M.Jaeger, R.Kunz, A.Mayer, J.W.Hammer, G.Staudt, K.L.Kratz, B.Pfeiffer</t>
  </si>
  <si>
    <t>PRL</t>
  </si>
  <si>
    <t>2001JA15</t>
  </si>
  <si>
    <t>*1450E+03</t>
  </si>
  <si>
    <t>*570E+03</t>
  </si>
  <si>
    <t>http://www.sciencedirect.com/science?_ob=MImg&amp;_imagekey=B6TVB-43GCDFN-K-1&amp;_cdi=5530&amp;_user=4311358&amp;_orig=search&amp;_coverDate=05%2F21%2F2001&amp;_sk=993119998&amp;view=c&amp;wchp=dGLbVtz-zSkWb&amp;md5=5becc85ddff3653c8fab9a1bc19e4ac6&amp;ie=/sdarticle.pdf</t>
  </si>
  <si>
    <t>News from the p-Process: Is the s-process a troublemaker ?</t>
  </si>
  <si>
    <t>M.Rayet, V.Costa, M.Arnould</t>
  </si>
  <si>
    <t>M.Rayet</t>
  </si>
  <si>
    <t>74c</t>
  </si>
  <si>
    <t>2001RA22</t>
  </si>
  <si>
    <t>http://www.sciencedirect.com/science?_ob=MImg&amp;_imagekey=B6TVB-4GFTP27-3X-1&amp;_cdi=5530&amp;_user=4311358&amp;_orig=search&amp;_coverDate=07%2F25%2F2005&amp;_sk=992419999&amp;view=c&amp;wchp=dGLbVlb-zSkzk&amp;md5=ea8aa5a684b90ce687a5d3eb2c804c0b&amp;ie=/sdarticle.pdf</t>
  </si>
  <si>
    <r>
      <t xml:space="preserve">The uncertainties in the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 xml:space="preserve">Ne + 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-capture reactions and magnesium production in intermediate-mass AGB stars</t>
    </r>
  </si>
  <si>
    <t>A.Karakas, M.Lugaro</t>
  </si>
  <si>
    <t>A.Karakas</t>
  </si>
  <si>
    <t>489c</t>
  </si>
  <si>
    <t>2005KA36</t>
  </si>
  <si>
    <t>http://www.sciencedirect.com/science?_ob=MImg&amp;_imagekey=B6TVB-4GFTP27-4B-1&amp;_cdi=5530&amp;_user=4311358&amp;_orig=search&amp;_coverDate=07%2F25%2F2005&amp;_sk=992419999&amp;view=c&amp;wchp=dGLbVlb-zSkWA&amp;md5=48df4674b6ac56e7288cac049547f00c&amp;ie=/sdarticle.pdf</t>
  </si>
  <si>
    <r>
      <t xml:space="preserve">Effects of uncertainties of the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 xml:space="preserve">Mg and </t>
    </r>
    <r>
      <rPr>
        <vertAlign val="superscript"/>
        <sz val="11"/>
        <color indexed="8"/>
        <rFont val="ＭＳ Ｐゴシック"/>
        <family val="3"/>
      </rPr>
      <t>13</t>
    </r>
    <r>
      <rPr>
        <sz val="11"/>
        <rFont val="ＭＳ Ｐゴシック"/>
        <family val="0"/>
      </rPr>
      <t>C(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16</t>
    </r>
    <r>
      <rPr>
        <sz val="11"/>
        <rFont val="ＭＳ Ｐゴシック"/>
        <family val="0"/>
      </rPr>
      <t>O reaction rates in the s-process yields</t>
    </r>
  </si>
  <si>
    <t>M.Pignatari, R.Gallino, F.Kappeler, M.Wiescher</t>
  </si>
  <si>
    <t>M.Pignatari</t>
  </si>
  <si>
    <t>541c</t>
  </si>
  <si>
    <t>2005PI19</t>
  </si>
  <si>
    <t>http://www.iop.org/EJ/article/0004-637X/643/1/471/63173.web.pdf</t>
  </si>
  <si>
    <r>
      <t xml:space="preserve">The uncertainties in the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Ne-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-capture reaction rates and the production of the heavy magnesium isotopes in asymptotic giant branch stars of intermediate mass</t>
    </r>
  </si>
  <si>
    <t>A.I.Karakas, M.A.Lugaro, M M.Wiescher, J.Gorres, C.Ugalde</t>
  </si>
  <si>
    <t>A.I.Karakas</t>
  </si>
  <si>
    <t>2006KA25</t>
  </si>
  <si>
    <t>22Ne(a,n)25Mg</t>
  </si>
  <si>
    <t>http://prola.aps.org/pdf/PRC/v20/i2/p415_1</t>
  </si>
  <si>
    <t>22Ne(a,g)26Mg</t>
  </si>
  <si>
    <t>O1122002</t>
  </si>
  <si>
    <t>10-NE-22(A,G)12-MG-26,PAR,SIG</t>
  </si>
  <si>
    <t>K.Wolke et al.</t>
  </si>
  <si>
    <t>ZP/A.334(1989)491</t>
  </si>
  <si>
    <t>T0239006</t>
  </si>
  <si>
    <t>10-NE-22(A,G)12-MG-26,EP,SIG</t>
  </si>
  <si>
    <t>A0444002</t>
  </si>
  <si>
    <t>10-NE-22(A,N)12-MG-25,,SIG,,REL</t>
  </si>
  <si>
    <t>M.Jaeger et al.</t>
  </si>
  <si>
    <t>PRL.87(2001)202501</t>
  </si>
  <si>
    <t>A0613002</t>
  </si>
  <si>
    <t>10-NE-22(A,N)12-MG-25,,SIG</t>
  </si>
  <si>
    <t>H.W.Drotleff et al.</t>
  </si>
  <si>
    <t>AJ.414(1993)735</t>
  </si>
  <si>
    <t>A0613004</t>
  </si>
  <si>
    <t>10-NE-22(A,N)12-MG-25,,SIG,,SFC,CALC</t>
  </si>
  <si>
    <t>C0515003</t>
  </si>
  <si>
    <t>O1082002</t>
  </si>
  <si>
    <t>10-NE-22(A,N)12-MG-25,PAR,SIG,,REL</t>
  </si>
  <si>
    <t>V.Harms et al.</t>
  </si>
  <si>
    <t>PR/C.43(1991)2849</t>
  </si>
  <si>
    <t>O1082003</t>
  </si>
  <si>
    <t>O0967002</t>
  </si>
  <si>
    <t>ZP/A.338(1991)367</t>
  </si>
  <si>
    <t>O1122003</t>
  </si>
  <si>
    <t>10-NE-22(A,N)12-MG-25,PAR,SIG,G</t>
  </si>
  <si>
    <t>O1122004</t>
  </si>
  <si>
    <t>10-NE-22(A,N)12-MG-25,PAR,SIG</t>
  </si>
  <si>
    <t>A0444005</t>
  </si>
  <si>
    <t>10-NE-22(A,N)12-MG-25,,SGV,,MXW,RECOM</t>
  </si>
  <si>
    <t>http://www.sciencedirect.com/science?_ob=ArticleURL&amp;_udi=B6TJN-473FHRF-2D&amp;_user=10&amp;_rdoc=1&amp;_fmt=&amp;_orig=search&amp;_sort=d&amp;view=c&amp;_acct=C000050221&amp;_version=1&amp;_urlVersion=0&amp;_userid=10&amp;md5=090ee15749f276bc6f923c3101744260</t>
  </si>
  <si>
    <t>1992SC08</t>
  </si>
  <si>
    <t>W.H.Schulte, H.Ebbing, H.W.Becker, S.Wustenbecker, M.Berheide, M.Buschmann, C.Rolfs, G.E.Mitchell, J.S.Schweitzer</t>
  </si>
  <si>
    <t>Measurement and Analysis of Thin- and Thick-Target Yield Curves of Narrow Resonances with a High Energy Resolution Ion Beam</t>
  </si>
  <si>
    <t>http://www.sciencedirect.com/science?_ob=ArticleURL&amp;_udi=B6TJN-470F94R-5P&amp;_user=10&amp;_rdoc=1&amp;_fmt=&amp;_orig=search&amp;_sort=d&amp;view=c&amp;_acct=C000050221&amp;_version=1&amp;_urlVersion=0&amp;_userid=10&amp;md5=2362519e12613cfb771caf5b40439669</t>
  </si>
  <si>
    <t>1992BE35</t>
  </si>
  <si>
    <t>361</t>
  </si>
  <si>
    <t>H.W.Becker</t>
  </si>
  <si>
    <t>H.W.Becker, H.Ebbing, W.H.Schulte, S.Wustenbecker, M.Berheide, M.Buschmann, C.Rolfs, G.E.Mitchell, J.S.Schweitzer</t>
  </si>
  <si>
    <r>
      <t xml:space="preserve">Low Energy Resonances in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Na Examined with a High Energy Resolution Ion Beam</t>
    </r>
  </si>
  <si>
    <t>1988KAZP</t>
  </si>
  <si>
    <t>Program and Theses, Proc.38th Ann.Conf.Nucl.Spectrosc.Struct.At.Nuclei, Baku, p.587 (1988)</t>
  </si>
  <si>
    <t>*640E+03</t>
  </si>
  <si>
    <t>*950E+03</t>
  </si>
  <si>
    <t>1972DU21</t>
  </si>
  <si>
    <t>97</t>
  </si>
  <si>
    <t>Z.B.du Toit</t>
  </si>
  <si>
    <t>Z.B.du Toit, P.R.de Kock, J.H.Hough, W.L.Mouton</t>
  </si>
  <si>
    <r>
      <t xml:space="preserve">Resonant Absorption of the 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 xml:space="preserve">-Radiation from the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Reaction and the Effect of Rutherford Scattering in the Target on the Width of the Absorption Curves</t>
    </r>
  </si>
  <si>
    <t>*1300E+03</t>
  </si>
  <si>
    <t>1971PI08</t>
  </si>
  <si>
    <t>400</t>
  </si>
  <si>
    <t>M.Piiparinen</t>
  </si>
  <si>
    <t>M.Piiparinen, A.Anttila, M.Viitasalo</t>
  </si>
  <si>
    <r>
      <t xml:space="preserve">A Study of the Excited States of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 xml:space="preserve">Na from the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Reaction</t>
    </r>
  </si>
  <si>
    <t>1971DU07</t>
  </si>
  <si>
    <t>Z.B.du Toit, P.R.de Kock, W.L.Mouton</t>
  </si>
  <si>
    <r>
      <t xml:space="preserve">Resonance Strengths, Branching Ratios and Mean Lifetimes of Nuclear Energy Levels in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</t>
    </r>
  </si>
  <si>
    <t>1970WE13</t>
  </si>
  <si>
    <t>Comment.Phys.-Math.</t>
  </si>
  <si>
    <t>K.Weckstrom</t>
  </si>
  <si>
    <t>K.Weckstrom, K.Osterlund</t>
  </si>
  <si>
    <r>
      <t xml:space="preserve">The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Reaction at Proton Energies 1300-2600 keV</t>
    </r>
  </si>
  <si>
    <t>1970DUZY</t>
  </si>
  <si>
    <t>REPT SUNI 14 P18</t>
  </si>
  <si>
    <t>1970BI14</t>
  </si>
  <si>
    <t>AAF</t>
  </si>
  <si>
    <t>VI</t>
  </si>
  <si>
    <t>349</t>
  </si>
  <si>
    <t>M.Bister, A.Anttila, M.Piiparinen</t>
  </si>
  <si>
    <r>
      <t xml:space="preserve">Lifetime Measurements for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States below E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 xml:space="preserve"> = 4 MeV</t>
    </r>
  </si>
  <si>
    <t>*1.006E+06</t>
  </si>
  <si>
    <t>1970BI04</t>
  </si>
  <si>
    <t>M.Bister, A.Anttila</t>
  </si>
  <si>
    <t>The Use of Implanted Targets in Doppler-Shift Lifetime Measurements</t>
  </si>
  <si>
    <t>M.Bini, P.G.Bizzeti, A.M.Bizzeti-Sona, S.Seuthe, F.B.Waanders, C.Rolfs</t>
  </si>
  <si>
    <r>
      <t xml:space="preserve">Lifetime of the 2798 keV State of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Na and Its Relevance for Parity Mixing Detection</t>
    </r>
  </si>
  <si>
    <r>
      <t xml:space="preserve">Angular Distribution Measurements of Gamma-Rays from Unbound T=1 States in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Na</t>
    </r>
  </si>
  <si>
    <t>*0.5E+06</t>
  </si>
  <si>
    <t>*22.5E+06</t>
  </si>
  <si>
    <t>1977ROYX</t>
  </si>
  <si>
    <t>REPT KFA-IKP-10/77,P19,Rohwer</t>
  </si>
  <si>
    <t>*6E+06</t>
  </si>
  <si>
    <t>*23E+06</t>
  </si>
  <si>
    <r>
      <t xml:space="preserve">Neutron Capture Measurements of the Noble Gas Isotopes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 xml:space="preserve">Ne, </t>
    </r>
    <r>
      <rPr>
        <vertAlign val="superscript"/>
        <sz val="10"/>
        <rFont val="ＭＳ Ｐゴシック"/>
        <family val="3"/>
      </rPr>
      <t>40</t>
    </r>
    <r>
      <rPr>
        <sz val="11"/>
        <rFont val="ＭＳ Ｐゴシック"/>
        <family val="0"/>
      </rPr>
      <t xml:space="preserve">Ar and </t>
    </r>
    <r>
      <rPr>
        <vertAlign val="superscript"/>
        <sz val="10"/>
        <rFont val="ＭＳ Ｐゴシック"/>
        <family val="3"/>
      </rPr>
      <t>78,80,84,86</t>
    </r>
    <r>
      <rPr>
        <sz val="11"/>
        <rFont val="ＭＳ Ｐゴシック"/>
        <family val="0"/>
      </rPr>
      <t>Kr in the keV Energy Region</t>
    </r>
  </si>
  <si>
    <t>http://www.sciencedirect.com/science?_ob=ArticleURL&amp;_udi=B6TVB-45576KV-1&amp;_user=10&amp;_rdoc=1&amp;_fmt=&amp;_orig=search&amp;_sort=d&amp;view=c&amp;_acct=C000050221&amp;_version=1&amp;_urlVersion=0&amp;_userid=10&amp;md5=d19131b0a089c8a2bbdaadc2c0821f09</t>
  </si>
  <si>
    <t>2000BEZR</t>
  </si>
  <si>
    <t>Proc.10th Intern.Symposium on Capture Gamma-Ray Spectroscopy and Related Topics, Santa Fe, New Mexico, 30 August-3 September 1999, S.Wender, Ed., p.450 (2000); AIP Conf.Proc. 529 (2000)</t>
  </si>
  <si>
    <t>H.Beer, P.V.Sedyshev, P.Mohr, W.Stadler, H.Oberhummer, W.Rochow, Yu.P.Popov</t>
  </si>
  <si>
    <r>
      <t xml:space="preserve">Neutron Capture of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 xml:space="preserve">Ne, </t>
    </r>
    <r>
      <rPr>
        <vertAlign val="superscript"/>
        <sz val="10"/>
        <rFont val="ＭＳ Ｐゴシック"/>
        <family val="3"/>
      </rPr>
      <t>30</t>
    </r>
    <r>
      <rPr>
        <sz val="11"/>
        <rFont val="ＭＳ Ｐゴシック"/>
        <family val="0"/>
      </rPr>
      <t xml:space="preserve">Si, and </t>
    </r>
    <r>
      <rPr>
        <vertAlign val="superscript"/>
        <sz val="10"/>
        <rFont val="ＭＳ Ｐゴシック"/>
        <family val="3"/>
      </rPr>
      <t>40</t>
    </r>
    <r>
      <rPr>
        <sz val="11"/>
        <rFont val="ＭＳ Ｐゴシック"/>
        <family val="0"/>
      </rPr>
      <t>Ar at Thermonuclear Energies</t>
    </r>
  </si>
  <si>
    <t>1994BE29</t>
  </si>
  <si>
    <t>Neutron Capture Rates of Light Isotopes for Inhomogeneous Big Bang Nucleosynthesis</t>
  </si>
  <si>
    <t>1991BE36</t>
  </si>
  <si>
    <t>420</t>
  </si>
  <si>
    <t>H.Beer, G.Rupp, F.Voss, F.Kappeler</t>
  </si>
  <si>
    <r>
      <t xml:space="preserve">A Measurement of the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Ne(n,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Ne Capture Cross Section at a Stellar Temperature of kT = 25 keV</t>
    </r>
  </si>
  <si>
    <t>http://ucp.uchicago.edu/cgi-bin/resolve?id=doi:10.1086/170518</t>
  </si>
  <si>
    <t>*ded,ded</t>
  </si>
  <si>
    <t>22Ne(p,g)23Na</t>
  </si>
  <si>
    <t>2006KA65</t>
  </si>
  <si>
    <t>860</t>
  </si>
  <si>
    <t>A.S.Kachan, I.S.Kovtunenko, I.V.Kurguz, V.M.Mishchenko, R.P.Slabospitsky</t>
  </si>
  <si>
    <r>
      <t xml:space="preserve">Resonance-like structure observed in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reaction</t>
    </r>
  </si>
  <si>
    <t>2005VO22</t>
  </si>
  <si>
    <t>A.N.Vodin</t>
  </si>
  <si>
    <t>A.N.Vodin, A.S.Kachan, V.Yu.Korda, L.P.Korda, O.A.Lepeshkina, S.A.Trotsenko, I.V.Ushakov</t>
  </si>
  <si>
    <r>
      <t xml:space="preserve">Mixing ratios </t>
    </r>
    <r>
      <rPr>
        <sz val="10"/>
        <rFont val="Symbol"/>
        <family val="1"/>
      </rPr>
      <t>d</t>
    </r>
    <r>
      <rPr>
        <sz val="11"/>
        <rFont val="ＭＳ Ｐゴシック"/>
        <family val="0"/>
      </rPr>
      <t xml:space="preserve">(E2/M1) for </t>
    </r>
    <r>
      <rPr>
        <sz val="10"/>
        <rFont val="Symbol"/>
        <family val="1"/>
      </rPr>
      <t>i</t>
    </r>
    <r>
      <rPr>
        <sz val="11"/>
        <rFont val="ＭＳ Ｐゴシック"/>
        <family val="0"/>
      </rPr>
      <t xml:space="preserve">-forbidden M1-transitions with </t>
    </r>
    <r>
      <rPr>
        <sz val="10"/>
        <rFont val="Symbol"/>
        <family val="1"/>
      </rPr>
      <t>D</t>
    </r>
    <r>
      <rPr>
        <sz val="11"/>
        <rFont val="ＭＳ Ｐゴシック"/>
        <family val="0"/>
      </rPr>
      <t xml:space="preserve">T = 1 in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nucleus</t>
    </r>
  </si>
  <si>
    <t>*1623E+06</t>
  </si>
  <si>
    <t>*1835E+06</t>
  </si>
  <si>
    <t>2004VO26</t>
  </si>
  <si>
    <t>1761</t>
  </si>
  <si>
    <t>A.N.Vodin, A.S.Kachan, L.P.Korda, O.A.Lepeshkina, R.P.Slabospitsky, S.A.Trotsenko, I.V.Ushakov</t>
  </si>
  <si>
    <r>
      <t>Fine structure of analogue d</t>
    </r>
    <r>
      <rPr>
        <vertAlign val="subscript"/>
        <sz val="10"/>
        <rFont val="ＭＳ Ｐゴシック"/>
        <family val="3"/>
      </rPr>
      <t>5/2</t>
    </r>
    <r>
      <rPr>
        <sz val="11"/>
        <rFont val="ＭＳ Ｐゴシック"/>
        <family val="0"/>
      </rPr>
      <t xml:space="preserve"> resonance in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nucleus</t>
    </r>
  </si>
  <si>
    <t>*840E+03</t>
  </si>
  <si>
    <t>*2220E+03</t>
  </si>
  <si>
    <t>2004VO21</t>
  </si>
  <si>
    <t>210</t>
  </si>
  <si>
    <t>A.N.Vodin, A.S.Kachan, L.P.Korda, V.M.Mishchenko, R.P.Slabospitsky, I.V.Ushakov, G.K.Khomyakov</t>
  </si>
  <si>
    <r>
      <t xml:space="preserve">Isobar-analogue resonances in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reaction</t>
    </r>
  </si>
  <si>
    <t>PR.114(1959)1060</t>
  </si>
  <si>
    <t>NP/A.241(1975)460</t>
  </si>
  <si>
    <t>NP/A.286(1977)523</t>
  </si>
  <si>
    <t>NP/A.94(1967)313</t>
  </si>
  <si>
    <t>PR/C.11(1975)1525</t>
  </si>
  <si>
    <t>PR/C.7(1973)2432</t>
  </si>
  <si>
    <t>AJ.379(1991)420</t>
  </si>
  <si>
    <t>NP/A.705(2002)239</t>
  </si>
  <si>
    <t>author+year</t>
  </si>
  <si>
    <r>
      <t xml:space="preserve">Mixing Ratios </t>
    </r>
    <r>
      <rPr>
        <sz val="10"/>
        <rFont val="Symbol"/>
        <family val="1"/>
      </rPr>
      <t>d</t>
    </r>
    <r>
      <rPr>
        <sz val="11"/>
        <rFont val="ＭＳ Ｐゴシック"/>
        <family val="0"/>
      </rPr>
      <t xml:space="preserve">(E2/M1) for l-Forbidden M1-Transitions with </t>
    </r>
    <r>
      <rPr>
        <sz val="10"/>
        <rFont val="Symbol"/>
        <family val="1"/>
      </rPr>
      <t>D</t>
    </r>
    <r>
      <rPr>
        <sz val="11"/>
        <rFont val="ＭＳ Ｐゴシック"/>
        <family val="0"/>
      </rPr>
      <t xml:space="preserve">T = 1 in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</t>
    </r>
  </si>
  <si>
    <t>2001KA69</t>
  </si>
  <si>
    <t>725</t>
  </si>
  <si>
    <t>A.S.Kachan, A.N.Vodin, V.M.Mishchenko, R.P.Slabospitsky</t>
  </si>
  <si>
    <t>M1 Resonance in Odd sd-Shell Nuclei</t>
  </si>
  <si>
    <t>2000KA52</t>
  </si>
  <si>
    <t>840</t>
  </si>
  <si>
    <r>
      <t xml:space="preserve">Search for and Study of a Fine Structure of M1 Resonance in the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Nucleus</t>
    </r>
  </si>
  <si>
    <t>*852E+06</t>
  </si>
  <si>
    <t>*2174E+06</t>
  </si>
  <si>
    <t>1999VOZY</t>
  </si>
  <si>
    <t>Program and Thesis, Proc.49th Ann.Conf.Nucl.Spectrosc.Struct.At.Nuclei, Dubna, p.303 (1999)</t>
  </si>
  <si>
    <t>A.N.Vodin, A.S.Kachan, V.M.Mishchenko, R.P.Slabospitsky</t>
  </si>
  <si>
    <r>
      <t xml:space="preserve">Isobaric Analog Resonances in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</t>
    </r>
  </si>
  <si>
    <t>1989BA42</t>
  </si>
  <si>
    <t>E.L.Bakkum</t>
  </si>
  <si>
    <t>E.L.Bakkum, C.van der Leun</t>
  </si>
  <si>
    <r>
      <t xml:space="preserve">Low-Spin States of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 xml:space="preserve">Na Investigated with the Reaction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</t>
    </r>
  </si>
  <si>
    <t>http://www.sciencedirect.com/science?_ob=ArticleURL&amp;_udi=B6TVB-473NF1R-M2&amp;_user=10&amp;_rdoc=1&amp;_fmt=&amp;_orig=search&amp;_sort=d&amp;view=c&amp;_acct=C000050221&amp;_version=1&amp;_urlVersion=0&amp;_userid=10&amp;md5=5bd2a09ae3074f5472c79df398b48680</t>
  </si>
  <si>
    <t>*1.005E+06</t>
  </si>
  <si>
    <t>1983KE12</t>
  </si>
  <si>
    <t>249</t>
  </si>
  <si>
    <t>J.Keinonen, A.Luukkainen, A.Anttila, M.Erola</t>
  </si>
  <si>
    <t>Local Density Change of a Metal Backing Due to Implanted Ions: Effect of nuclear lifetimes obtained with the DSA method</t>
  </si>
  <si>
    <t>177</t>
  </si>
  <si>
    <t>129</t>
  </si>
  <si>
    <t>317</t>
  </si>
  <si>
    <t>resonance</t>
  </si>
  <si>
    <t>PL/B</t>
  </si>
  <si>
    <t>L.K.Fifield</t>
  </si>
  <si>
    <t>*2.9E+06</t>
  </si>
  <si>
    <t>JP</t>
  </si>
  <si>
    <t>19Ne(p,g)20Na</t>
  </si>
  <si>
    <t>2000FO08</t>
  </si>
  <si>
    <t>057303</t>
  </si>
  <si>
    <t>H.T.Fortune</t>
  </si>
  <si>
    <t>H.T.Fortune, R.Sherr, B.A.Brown</t>
  </si>
  <si>
    <r>
      <t xml:space="preserve">wg for </t>
    </r>
    <r>
      <rPr>
        <vertAlign val="superscript"/>
        <sz val="10"/>
        <rFont val="Symbol"/>
        <family val="1"/>
      </rPr>
      <t>19</t>
    </r>
    <r>
      <rPr>
        <sz val="10"/>
        <rFont val="Symbol"/>
        <family val="1"/>
      </rPr>
      <t>Ne(p,g)</t>
    </r>
    <r>
      <rPr>
        <vertAlign val="superscript"/>
        <sz val="10"/>
        <rFont val="Symbol"/>
        <family val="1"/>
      </rPr>
      <t>20</t>
    </r>
    <r>
      <rPr>
        <sz val="10"/>
        <rFont val="Symbol"/>
        <family val="1"/>
      </rPr>
      <t>Na(2.64 MeV)</t>
    </r>
  </si>
  <si>
    <t>http://prola.aps.org/abstract/PRC/v61/i5/e057303</t>
  </si>
  <si>
    <t>1995KU22</t>
  </si>
  <si>
    <t>305c</t>
  </si>
  <si>
    <t>S.Kubono</t>
  </si>
  <si>
    <t>Proton-Rich Unstable Nuclei in Explosive Hydrogen Burning</t>
  </si>
  <si>
    <t>http://www.sciencedirect.com/science?_ob=ArticleURL&amp;_udi=B6TVB-497C6MR-23&amp;_user=10&amp;_rdoc=1&amp;_fmt=&amp;_orig=search&amp;_sort=d&amp;view=c&amp;_acct=C000050221&amp;_version=1&amp;_urlVersion=0&amp;_userid=10&amp;md5=67ad9a19eb15e97f91a1e21a7a31d87a</t>
  </si>
  <si>
    <t>1993BR12</t>
  </si>
  <si>
    <t>1456</t>
  </si>
  <si>
    <t>B.A.Brown</t>
  </si>
  <si>
    <t>B.A.Brown, A.E.Champagne, H.T.Fortune, R.Sherr</t>
  </si>
  <si>
    <r>
      <t xml:space="preserve">Nature of the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 xml:space="preserve">Na 2646-keV Level and the Stellar Reaction Rate for </t>
    </r>
    <r>
      <rPr>
        <vertAlign val="superscript"/>
        <sz val="10"/>
        <rFont val="ＭＳ Ｐゴシック"/>
        <family val="3"/>
      </rPr>
      <t>19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>Na</t>
    </r>
  </si>
  <si>
    <t>10-NE-20(N,G)10-NE-21,,SIG</t>
  </si>
  <si>
    <t>J.Almeida et al.</t>
  </si>
  <si>
    <t>KFK-3347,1982</t>
  </si>
  <si>
    <t>10-NE-20(N,G)10-NE-21,,SIG,,MXW</t>
  </si>
  <si>
    <t>10-NE-20(N,G)10-NE-21,,SIG,,AV</t>
  </si>
  <si>
    <t>C0173004</t>
  </si>
  <si>
    <t>10-NE-20(P,G)11-NA-21,,SIG</t>
  </si>
  <si>
    <t>N.Tanner</t>
  </si>
  <si>
    <t>10-NE-20(P,G)11-NA-21,,SIG,,SFC</t>
  </si>
  <si>
    <t>C0626004</t>
  </si>
  <si>
    <t>10-NE-20(P,G)11-NA-21,PAR,SIG</t>
  </si>
  <si>
    <t>C.Rolfs et al.</t>
  </si>
  <si>
    <t>C0626005</t>
  </si>
  <si>
    <t>B0157003</t>
  </si>
  <si>
    <t>10-NE-20(P,A)9-F-17,,SIG,,,EXP</t>
  </si>
  <si>
    <t>W.Gruhle et al.</t>
  </si>
  <si>
    <t>D0138006</t>
  </si>
  <si>
    <t>10-NE-20(P,A)9-F-17,,SIG</t>
  </si>
  <si>
    <t>R.Chapman et al.</t>
  </si>
  <si>
    <t>T0239003</t>
  </si>
  <si>
    <t>10-NE-20(A,G)12-MG-24,EP,SIG</t>
  </si>
  <si>
    <t>E.Kulhmann et al.</t>
  </si>
  <si>
    <t>10-NE-21(N,G)10-NE-22,,SIG</t>
  </si>
  <si>
    <t>10-NE-21(N,G)10-NE-22,,SIG,,MXW</t>
  </si>
  <si>
    <t>10-NE-21(N,G)10-NE-22,,SIG,,AV</t>
  </si>
  <si>
    <t>C0515002</t>
  </si>
  <si>
    <t>10-NE-21(A,N)12-MG-24,,SIG</t>
  </si>
  <si>
    <t>F.X.Haas et al.</t>
  </si>
  <si>
    <t>10-NE-22(N,G)10-NE-23,,SIG</t>
  </si>
  <si>
    <t>10-NE-22(N,G)10-NE-23,,SIG,,MXW</t>
  </si>
  <si>
    <t>10-NE-22(N,G)10-NE-23,,SIG,,AV</t>
  </si>
  <si>
    <t>10-NE-22(N,G)10-NE-23,,SIG,,MXW,DERIV</t>
  </si>
  <si>
    <t>H.Beer et al.</t>
  </si>
  <si>
    <t>10-NE-22(N,G)10-NE-23,,SIG,,SPA</t>
  </si>
  <si>
    <t>http://ucp.uchicago.edu/cgi-bin/resolve?id=doi:10.1086/163928</t>
  </si>
  <si>
    <t>20Ne(n,g)21Ne</t>
  </si>
  <si>
    <t>low</t>
  </si>
  <si>
    <t>2008RE07</t>
  </si>
  <si>
    <t>JRN</t>
  </si>
  <si>
    <t>825</t>
  </si>
  <si>
    <t>Zs.Revay</t>
  </si>
  <si>
    <t>Prompt gamma activation analysis of samples in thick containers</t>
  </si>
  <si>
    <t>K.Langanke</t>
  </si>
  <si>
    <t>K.Langanke, M.Wiescher, W.A.Fowler, J.Gorres</t>
  </si>
  <si>
    <r>
      <t xml:space="preserve">A New Estimate of the </t>
    </r>
    <r>
      <rPr>
        <vertAlign val="superscript"/>
        <sz val="10"/>
        <rFont val="ＭＳ Ｐゴシック"/>
        <family val="3"/>
      </rPr>
      <t>19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 xml:space="preserve">Na and </t>
    </r>
    <r>
      <rPr>
        <vertAlign val="superscript"/>
        <sz val="10"/>
        <rFont val="ＭＳ Ｐゴシック"/>
        <family val="3"/>
      </rPr>
      <t>15</t>
    </r>
    <r>
      <rPr>
        <sz val="11"/>
        <rFont val="ＭＳ Ｐゴシック"/>
        <family val="0"/>
      </rPr>
      <t>O(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>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19</t>
    </r>
    <r>
      <rPr>
        <sz val="11"/>
        <rFont val="ＭＳ Ｐゴシック"/>
        <family val="0"/>
      </rPr>
      <t>Ne Reaction Rates at Stellar Energies</t>
    </r>
  </si>
  <si>
    <t>961</t>
  </si>
  <si>
    <t>*20E+06</t>
  </si>
  <si>
    <t>65</t>
  </si>
  <si>
    <t>NP</t>
  </si>
  <si>
    <t>a</t>
  </si>
  <si>
    <t>*5.8E+06</t>
  </si>
  <si>
    <r>
      <t xml:space="preserve">compiled target thermal distribution energy state to ground state thermonuclear reaction rate of reaction </t>
    </r>
    <r>
      <rPr>
        <sz val="10"/>
        <rFont val="Symbol"/>
        <family val="1"/>
      </rPr>
      <t>s</t>
    </r>
    <r>
      <rPr>
        <sz val="11"/>
        <rFont val="ＭＳ Ｐゴシック"/>
        <family val="0"/>
      </rPr>
      <t xml:space="preserve"> vs temperature.</t>
    </r>
  </si>
  <si>
    <t>*5E+03</t>
  </si>
  <si>
    <t>*400E+03</t>
  </si>
  <si>
    <t>1983ALZS</t>
  </si>
  <si>
    <t>NEANDC(E)-242U, Vol.V, p.1 (1983)</t>
  </si>
  <si>
    <t>J.Almeida</t>
  </si>
  <si>
    <t>J.Almeida, F.Kappeler</t>
  </si>
  <si>
    <t>Isotopic Neon Cross Sections for a Study of Neutron Balance and Temperature During s-Process Nucleosynthesis</t>
  </si>
  <si>
    <r>
      <t xml:space="preserve">deduced Maxwellian averaged </t>
    </r>
    <r>
      <rPr>
        <sz val="10"/>
        <rFont val="Symbol"/>
        <family val="1"/>
      </rPr>
      <t>s</t>
    </r>
  </si>
  <si>
    <t>1982ALZU</t>
  </si>
  <si>
    <t>REPT KfK-3347,Almeida</t>
  </si>
  <si>
    <t>1977RI14</t>
  </si>
  <si>
    <t>323</t>
  </si>
  <si>
    <t>M.Riihonen</t>
  </si>
  <si>
    <t>M.Riihonen, J.Keinonen</t>
  </si>
  <si>
    <r>
      <t>Measurements of Absolute Resonance Strengths in 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 Reactions on Rare or Gaseous Nuclei</t>
    </r>
  </si>
  <si>
    <t>1971BE34</t>
  </si>
  <si>
    <t>AKE</t>
  </si>
  <si>
    <t>145</t>
  </si>
  <si>
    <t>D.Bellmann</t>
  </si>
  <si>
    <t>Strahlungsubergange vom Stickstoff und naturlichen Neon nach Einfang thermischer Neutronen</t>
  </si>
  <si>
    <t>1970JAZN</t>
  </si>
  <si>
    <t>REPT PH-7,J Jafar</t>
  </si>
  <si>
    <t>20Ne(p,g)21Na</t>
  </si>
  <si>
    <t>*600E+03</t>
  </si>
  <si>
    <t>*1400E+03</t>
  </si>
  <si>
    <t>2006FAZY</t>
  </si>
  <si>
    <t>GSI 2006-1, p.155 (2006)</t>
  </si>
  <si>
    <t>S.Falahat</t>
  </si>
  <si>
    <t>S.Falahat, K.L.Kratz, J.Gorres, E.J.Stech, M.C.F.Wiescher, G.Munzenberg</t>
  </si>
  <si>
    <r>
      <t xml:space="preserve">Investigation of the reaction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Na in the astrophysical interesting energy region</t>
    </r>
  </si>
  <si>
    <t>*1900E+03</t>
  </si>
  <si>
    <t>2004IL02</t>
  </si>
  <si>
    <t>064305</t>
  </si>
  <si>
    <t>C.Iliadis</t>
  </si>
  <si>
    <t>C.Iliadis, M.Wiescher</t>
  </si>
  <si>
    <t>Spectroscopic factors from direct proton capture</t>
  </si>
  <si>
    <t>http://prola.aps.org/abstract/PRC/v69/i6/e064305</t>
  </si>
  <si>
    <t>*0E+06</t>
  </si>
  <si>
    <t>*0.15E+06</t>
  </si>
  <si>
    <t>2002MU16</t>
  </si>
  <si>
    <t>A.M.Mukhamedzhanov</t>
  </si>
  <si>
    <t>A.M.Mukhamedzhanov, F.M.Nunes</t>
  </si>
  <si>
    <t>Proton-Induced Thermonuclear Reaction Rates for A = 20-40 Nuclei</t>
  </si>
  <si>
    <t>1999BO29</t>
  </si>
  <si>
    <t>327</t>
  </si>
  <si>
    <t>L.Borucki</t>
  </si>
  <si>
    <t>L.Borucki, H.W.Becker, F.Gorris, S.Kubsky, W.H.Schulte, C.Rolfs</t>
  </si>
  <si>
    <r>
      <t xml:space="preserve">Hydrogen Doppler Spectroscopy using </t>
    </r>
    <r>
      <rPr>
        <vertAlign val="superscript"/>
        <sz val="10"/>
        <rFont val="ＭＳ Ｐゴシック"/>
        <family val="3"/>
      </rPr>
      <t>15</t>
    </r>
    <r>
      <rPr>
        <sz val="11"/>
        <rFont val="ＭＳ Ｐゴシック"/>
        <family val="0"/>
      </rPr>
      <t>N Ions</t>
    </r>
  </si>
  <si>
    <t>http://www.springerlink.com/content/68wy91eal0rqh789/</t>
  </si>
  <si>
    <t>1996RE16</t>
  </si>
  <si>
    <t>APP/B</t>
  </si>
  <si>
    <t>231</t>
  </si>
  <si>
    <t>H.Rebel</t>
  </si>
  <si>
    <t>Coulomb Dissociation Experiments of Astrophysical Significance</t>
  </si>
  <si>
    <t>*385E+03</t>
  </si>
  <si>
    <t>*395E+03</t>
  </si>
  <si>
    <t>1989BI07</t>
  </si>
  <si>
    <t>346</t>
  </si>
  <si>
    <t>*1E+06</t>
  </si>
  <si>
    <t>383</t>
  </si>
  <si>
    <t>*ana</t>
  </si>
  <si>
    <t>*0.6E+06</t>
  </si>
  <si>
    <t>*0.3E+06</t>
  </si>
  <si>
    <t>437</t>
  </si>
  <si>
    <t>*0.4E+06</t>
  </si>
  <si>
    <t>threshold</t>
  </si>
  <si>
    <t>NIM</t>
  </si>
  <si>
    <t>315</t>
  </si>
  <si>
    <t>M.Bini</t>
  </si>
  <si>
    <t>*2.4E+06</t>
  </si>
  <si>
    <t>JP/G</t>
  </si>
  <si>
    <t>*2.5E+06</t>
  </si>
  <si>
    <t>170</t>
  </si>
  <si>
    <t>*4E+06</t>
  </si>
  <si>
    <t>A.S.Kachan</t>
  </si>
  <si>
    <t>A.S.Kachan, B.A.Nemashkalo, V.E.Storizhko</t>
  </si>
  <si>
    <t>M1 Resonance in sd-Shell Nuclei</t>
  </si>
  <si>
    <t>*70E+03</t>
  </si>
  <si>
    <t>*355E+03</t>
  </si>
  <si>
    <t>1982GO11</t>
  </si>
  <si>
    <t>57</t>
  </si>
  <si>
    <t>J.Gorres, C.Rolfs, P.Schmalbrock, H.P.Trautvetter, J.Keinonen</t>
  </si>
  <si>
    <r>
      <t xml:space="preserve">Search for Low-Energy Resonances in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 xml:space="preserve">Na and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</t>
    </r>
  </si>
  <si>
    <t>http://www.sciencedirect.com/science?_ob=ArticleURL&amp;_udi=B6TVB-471YMHY-C1&amp;_user=10&amp;_rdoc=1&amp;_fmt=&amp;_orig=search&amp;_sort=d&amp;view=c&amp;_acct=C000050221&amp;_version=1&amp;_urlVersion=0&amp;_userid=10&amp;md5=f13c93fd74eb329e83114f2cc2068d73</t>
  </si>
  <si>
    <t>*0.70E+06</t>
  </si>
  <si>
    <t>*1.84E+06</t>
  </si>
  <si>
    <t>1978HE12</t>
  </si>
  <si>
    <t>421</t>
  </si>
  <si>
    <t>R.Hentela</t>
  </si>
  <si>
    <t>R.Hentela, J.Keinonen</t>
  </si>
  <si>
    <t>Low Energy Behavior of the Astrophysical S-Factor in Radiative Captures to Loosely Bound Final States</t>
  </si>
  <si>
    <t>*0.2E+06</t>
  </si>
  <si>
    <t>*1.2E+06</t>
  </si>
  <si>
    <t>NP/A</t>
  </si>
  <si>
    <t>*cal</t>
  </si>
  <si>
    <t>1</t>
  </si>
  <si>
    <t>AJ</t>
  </si>
  <si>
    <t>645</t>
  </si>
  <si>
    <t>n</t>
  </si>
  <si>
    <t>author+year</t>
  </si>
  <si>
    <t>NSRとの照合</t>
  </si>
  <si>
    <t>2003VOZZ</t>
  </si>
  <si>
    <t>Program and Thesis, Proc.Conf.on Nucl.Physics (53rd Ann.Conf.Nucl.Spectrosc.At.Nuclei), Moscow, p.87 (2003)</t>
  </si>
  <si>
    <t>A.N.Vodin, A.S.Kachan, L.P.Korda, V.Yu.Korda, S.A.Trotsenko, I.V.Ushakov</t>
  </si>
  <si>
    <t>ZP</t>
  </si>
  <si>
    <t>45</t>
  </si>
  <si>
    <t>141</t>
  </si>
  <si>
    <t>p</t>
  </si>
  <si>
    <t>g</t>
  </si>
  <si>
    <t>mes</t>
  </si>
  <si>
    <t>PR/C</t>
  </si>
  <si>
    <t>*200E+03</t>
  </si>
  <si>
    <t>*800E+03</t>
  </si>
  <si>
    <t>not given</t>
  </si>
  <si>
    <t>stellar</t>
  </si>
  <si>
    <t>cal</t>
  </si>
  <si>
    <t>392</t>
  </si>
  <si>
    <t>J.Gorres</t>
  </si>
  <si>
    <t>*5E+06</t>
  </si>
  <si>
    <t>NIM/B</t>
  </si>
  <si>
    <t>BAP</t>
  </si>
  <si>
    <t>*mes</t>
  </si>
  <si>
    <t>*3E+06</t>
  </si>
  <si>
    <t>*10E+06</t>
  </si>
  <si>
    <t>ded</t>
  </si>
  <si>
    <t>*7E+06</t>
  </si>
  <si>
    <t>*2E+06</t>
  </si>
  <si>
    <t>*3.0E+06</t>
  </si>
  <si>
    <t>*2.10E+06</t>
  </si>
  <si>
    <t>*1.5E+06</t>
  </si>
  <si>
    <t>NIM/A</t>
  </si>
  <si>
    <t>BAS</t>
  </si>
  <si>
    <t>*2.8E+06</t>
  </si>
  <si>
    <t>EPJ/A</t>
  </si>
  <si>
    <t>*0.8E+06</t>
  </si>
  <si>
    <t>ZP/A</t>
  </si>
  <si>
    <t>反応</t>
  </si>
  <si>
    <t>標的核 Z（原子番号）</t>
  </si>
  <si>
    <t>標的核 A（質量数）</t>
  </si>
  <si>
    <t>入射粒子</t>
  </si>
  <si>
    <t>放出粒子</t>
  </si>
  <si>
    <t>Energy-min [ev]</t>
  </si>
  <si>
    <t>Energy-max [ev]</t>
  </si>
  <si>
    <t>Cross-section</t>
  </si>
  <si>
    <t>Astrophysical S-factor</t>
  </si>
  <si>
    <t>Reaction rate</t>
  </si>
  <si>
    <t>Α-spectra</t>
  </si>
  <si>
    <t>G-spectra</t>
  </si>
  <si>
    <t>B(λ)</t>
  </si>
  <si>
    <t>A-decay</t>
  </si>
  <si>
    <t>G-multipolarity</t>
  </si>
  <si>
    <t>B-spectra</t>
  </si>
  <si>
    <t>B-decay</t>
  </si>
  <si>
    <t>Keynumber</t>
  </si>
  <si>
    <t>書誌情報-雑誌</t>
  </si>
  <si>
    <t>書誌情報-巻号</t>
  </si>
  <si>
    <t>書誌情報-ページ</t>
  </si>
  <si>
    <t>書誌情報-年数</t>
  </si>
  <si>
    <t>書誌情報-First Author</t>
  </si>
  <si>
    <t>書誌情報-Authors</t>
  </si>
  <si>
    <t>Title</t>
  </si>
  <si>
    <t>リンク</t>
  </si>
  <si>
    <t>コメント</t>
  </si>
  <si>
    <t>*1.8E+06</t>
  </si>
  <si>
    <t>*1.3E+06</t>
  </si>
  <si>
    <t>*2.2E+06</t>
  </si>
  <si>
    <t>155</t>
  </si>
  <si>
    <t>http://prola.aps.org/abstract/PRC/v48/i3/p1456_1</t>
  </si>
  <si>
    <t>1990DE34</t>
  </si>
  <si>
    <t>143</t>
  </si>
  <si>
    <t>P.Descouvemont</t>
  </si>
  <si>
    <t>P.Descouvemont, D.Baye</t>
  </si>
  <si>
    <r>
      <t xml:space="preserve">The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 xml:space="preserve">F and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 xml:space="preserve">Na Nuclei and the </t>
    </r>
    <r>
      <rPr>
        <vertAlign val="superscript"/>
        <sz val="10"/>
        <rFont val="ＭＳ Ｐゴシック"/>
        <family val="3"/>
      </rPr>
      <t>19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>Na Reaction in a Microscopic Three-Cluster Model</t>
    </r>
  </si>
  <si>
    <t>http://www.sciencedirect.com/science?_ob=ArticleURL&amp;_udi=B6TVB-473NFJ4-TN&amp;_user=10&amp;_rdoc=1&amp;_fmt=&amp;_orig=search&amp;_sort=d&amp;view=c&amp;_acct=C000050221&amp;_version=1&amp;_urlVersion=0&amp;_userid=10&amp;md5=a4ecc0445b29dcbf4a5a8dab85d2f5a7</t>
  </si>
  <si>
    <t>1989KUZF</t>
  </si>
  <si>
    <t>Inst.Nucl.Study, Univ.Tokyo, Ann.Rept., 1988, p.13 (1989)</t>
  </si>
  <si>
    <t>S.Kubono, H.Orihara, S.Kato, T.Kajino</t>
  </si>
  <si>
    <t>http://www.sciencedirect.com/science?_ob=ArticleURL&amp;_udi=B6TVN-470WGF5-26&amp;_user=10&amp;_rdoc=1&amp;_fmt=&amp;_orig=search&amp;_sort=d&amp;view=c&amp;_acct=C000050221&amp;_version=1&amp;_urlVersion=0&amp;_userid=10&amp;md5=042f6293511b9f9127b699b26a47a152</t>
  </si>
  <si>
    <t>1975KU06</t>
  </si>
  <si>
    <t>1525</t>
  </si>
  <si>
    <t>E.Kuhlmann, E.Ventura, J.R.Calarco, D.G.Mavis, S.S.Hanna</t>
  </si>
  <si>
    <r>
      <t xml:space="preserve">E1 and E2 Strength in </t>
    </r>
    <r>
      <rPr>
        <vertAlign val="superscript"/>
        <sz val="10"/>
        <rFont val="ＭＳ Ｐゴシック"/>
        <family val="3"/>
      </rPr>
      <t>24</t>
    </r>
    <r>
      <rPr>
        <sz val="11"/>
        <rFont val="ＭＳ Ｐゴシック"/>
        <family val="0"/>
      </rPr>
      <t xml:space="preserve">Mg and </t>
    </r>
    <r>
      <rPr>
        <vertAlign val="superscript"/>
        <sz val="10"/>
        <rFont val="ＭＳ Ｐゴシック"/>
        <family val="3"/>
      </rPr>
      <t>26</t>
    </r>
    <r>
      <rPr>
        <sz val="11"/>
        <rFont val="ＭＳ Ｐゴシック"/>
        <family val="0"/>
      </rPr>
      <t xml:space="preserve">Mg Observed in 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>-Capture Reactions</t>
    </r>
  </si>
  <si>
    <t>http://prola.aps.org/abstract/PRC/v11/i5/p1525_1</t>
  </si>
  <si>
    <t>1973VEZW</t>
  </si>
  <si>
    <t>CONF Munich(Nucl Phys),Vol1 P649</t>
  </si>
  <si>
    <t>1973VEZP</t>
  </si>
  <si>
    <t>JOUR BAPSA 18 1601 EB7</t>
  </si>
  <si>
    <t>1973CAYN</t>
  </si>
  <si>
    <t>JOUR BAPSA 18 1601 EB6</t>
  </si>
  <si>
    <t>1968HI02</t>
  </si>
  <si>
    <t>163</t>
  </si>
  <si>
    <t>C.J.Highland</t>
  </si>
  <si>
    <t>C.J.Highland, T.T.Thwaites</t>
  </si>
  <si>
    <r>
      <t xml:space="preserve">The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>Ne(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>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24</t>
    </r>
    <r>
      <rPr>
        <sz val="11"/>
        <rFont val="ＭＳ Ｐゴシック"/>
        <family val="0"/>
      </rPr>
      <t>Mg Reaction from 3 to 6 MeV</t>
    </r>
  </si>
  <si>
    <t>http://www.sciencedirect.com/science?_ob=ArticleURL&amp;_udi=B6TVB-47318MX-2J4&amp;_user=10&amp;_rdoc=1&amp;_fmt=&amp;_orig=search&amp;_sort=d&amp;view=c&amp;_acct=C000050221&amp;_version=1&amp;_urlVersion=0&amp;_userid=10&amp;md5=9c693ec7dad2cf706ddf280f6da266f5</t>
  </si>
  <si>
    <t>21Ne(n,g)22Ne</t>
  </si>
  <si>
    <t>At.Data Nucl.Data Tables 80, 1 (2002)</t>
  </si>
  <si>
    <r>
      <t xml:space="preserve">compiled target thermal distribution energy state to ground state thermonuclear reaction rate of reaction </t>
    </r>
    <r>
      <rPr>
        <sz val="10"/>
        <rFont val="Symbol"/>
        <family val="1"/>
      </rPr>
      <t>s</t>
    </r>
    <r>
      <rPr>
        <sz val="11"/>
        <rFont val="ＭＳ Ｐゴシック"/>
        <family val="0"/>
      </rPr>
      <t xml:space="preserve"> vs temperature</t>
    </r>
  </si>
  <si>
    <t>1981ALZQ</t>
  </si>
  <si>
    <t>NEANDC(E)-222U, Vol.V, p.1 (1981)</t>
  </si>
  <si>
    <t>J.Almeida, D.Erbe, F.Kappeler</t>
  </si>
  <si>
    <t>Neutron Total and Capture Cross Sections of the Stable Ne Isotopes</t>
  </si>
  <si>
    <t>21Ne(p,g)22Na</t>
  </si>
  <si>
    <t>1999JO08</t>
  </si>
  <si>
    <t>347</t>
  </si>
  <si>
    <t>J.Jose</t>
  </si>
  <si>
    <t>J.Jose, A.Coc, M.Hernanz</t>
  </si>
  <si>
    <r>
      <t xml:space="preserve">Nuclear Uncertainties in the NeNa-MgAl Cycles and Production of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 xml:space="preserve">Na and </t>
    </r>
    <r>
      <rPr>
        <vertAlign val="superscript"/>
        <sz val="10"/>
        <rFont val="ＭＳ Ｐゴシック"/>
        <family val="3"/>
      </rPr>
      <t>26</t>
    </r>
    <r>
      <rPr>
        <sz val="11"/>
        <rFont val="ＭＳ Ｐゴシック"/>
        <family val="0"/>
      </rPr>
      <t>Al During Nova Outbursts</t>
    </r>
  </si>
  <si>
    <t>http://www.journals.uchicago.edu/doi/abs/10.1086/307445</t>
  </si>
  <si>
    <t>*272E+03</t>
  </si>
  <si>
    <t>1998BE71</t>
  </si>
  <si>
    <t>PR/B</t>
  </si>
  <si>
    <t>11103</t>
  </si>
  <si>
    <t>M.Berheide</t>
  </si>
  <si>
    <t>M.Berheide, W.H.Schulte, H.-W.Becker, L.Borucki, M.Buschmann, N.Piel, C.Rolfs, G.E.Mitchell, J.S.Schweitzer</t>
  </si>
  <si>
    <t>Average Kinetic Energy of Atoms in a Solid Measured with Resonant Nuclear Reactions</t>
  </si>
  <si>
    <t>http://prola.aps.org/abstract/PRB/v58/i17/p11103_1</t>
  </si>
  <si>
    <t>1996VI13</t>
  </si>
  <si>
    <t>403</t>
  </si>
  <si>
    <t>I.C.Vickridge</t>
  </si>
  <si>
    <t>I.C.Vickridge, G.Amsel</t>
  </si>
  <si>
    <t>Electronic Energy Loss at Zero Atomic Impact Parameter: Its importance for the Lewis effect and narrow nuclear resonance depth profiling</t>
  </si>
  <si>
    <t>http://www.sciencedirect.com/science?_ob=ArticleURL&amp;_udi=B6TJN-3VRW3PV-11&amp;_user=10&amp;_rdoc=1&amp;_fmt=&amp;_orig=search&amp;_sort=d&amp;view=c&amp;_acct=C000050221&amp;_version=1&amp;_urlVersion=0&amp;_userid=10&amp;md5=cc99303f4d5d6a1ef4997477bb2b90b2</t>
  </si>
  <si>
    <t>1992SC27</t>
  </si>
  <si>
    <t>291</t>
  </si>
  <si>
    <t>W.H.Schulte</t>
  </si>
  <si>
    <t>W.H.Schulte, H.Ebbing, S.Wustenbecker, H.W.Becker, M.Berheide, M.Buschmann, C.Rolfs, G.E.Mitchell, J.S.Schweitzer</t>
  </si>
  <si>
    <t>High Energy Resolution Ion Beam Techniques for Novel Investigations in Nuclear,Atomic and Applied Physics Using Narrow Nuclear Resonances</t>
  </si>
  <si>
    <t>CONF Florence(Medium-Light Nuclei) Proc,P447,Ropke</t>
  </si>
  <si>
    <t>1978ROZO</t>
  </si>
  <si>
    <t>energyのオーダー不明</t>
  </si>
  <si>
    <r>
      <t xml:space="preserve">Untersuchung der Reaktion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</t>
    </r>
  </si>
  <si>
    <t>V.Harms, M.Wiescher, K.-L.Kratz, K.Wolke, H.P.Trautvetter, H.W.Becker, M.Hilgemeier, U.Schroder, S.Seuthe, W.Hammer</t>
  </si>
  <si>
    <t>V.Harms</t>
  </si>
  <si>
    <t>Univ.Mainz, 1985 Ann.Rept., p.11</t>
  </si>
  <si>
    <t>1986HAZF</t>
  </si>
  <si>
    <t>*1.698</t>
  </si>
  <si>
    <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 - a Stellar Neutron Souce ( Question )</t>
    </r>
  </si>
  <si>
    <t>M.Wiescher, K.Wolke, H.P.Trautvetter, S.Seuthe, C.Rolfs, V.Harms, K.L.Kratz, J.W.Hammer</t>
  </si>
  <si>
    <t>M.Wiescher</t>
  </si>
  <si>
    <t>1037,BH9</t>
  </si>
  <si>
    <t>32,No.4</t>
  </si>
  <si>
    <t>1987WIZY</t>
  </si>
  <si>
    <t>*2.1E+06</t>
  </si>
  <si>
    <t>*0.7E+06</t>
  </si>
  <si>
    <r>
      <t xml:space="preserve">The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 xml:space="preserve">Mg and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</t>
    </r>
    <r>
      <rPr>
        <sz val="11"/>
        <color indexed="8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1"/>
        <color indexed="8"/>
        <rFont val="ＭＳ Ｐゴシック"/>
        <family val="3"/>
      </rPr>
      <t>26</t>
    </r>
    <r>
      <rPr>
        <sz val="11"/>
        <rFont val="ＭＳ Ｐゴシック"/>
        <family val="0"/>
      </rPr>
      <t>Mg Reactions</t>
    </r>
  </si>
  <si>
    <t>V.Harms, J.W.Hammer, K.-L.Kratz, C.Rolfs, H.P.Trautvetter, M.Wiescher, A.Wohr, K.Wolke</t>
  </si>
  <si>
    <t>Univ.Mainz, 1987 Ann.Rept., p.6</t>
  </si>
  <si>
    <t>1988HAZV</t>
  </si>
  <si>
    <r>
      <t xml:space="preserve">Experiental Studies of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</t>
    </r>
    <r>
      <rPr>
        <sz val="11"/>
        <color indexed="8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1"/>
        <color indexed="8"/>
        <rFont val="ＭＳ Ｐゴシック"/>
        <family val="3"/>
      </rPr>
      <t>26</t>
    </r>
    <r>
      <rPr>
        <sz val="11"/>
        <rFont val="ＭＳ Ｐゴシック"/>
        <family val="0"/>
      </rPr>
      <t xml:space="preserve">Mg and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26</t>
    </r>
    <r>
      <rPr>
        <sz val="11"/>
        <rFont val="ＭＳ Ｐゴシック"/>
        <family val="0"/>
      </rPr>
      <t>Mg</t>
    </r>
  </si>
  <si>
    <t>H.P.Trautvetter, K.Wolke, C.Rolfs, M.Wiescher, V.Harms, K.L.Kratz, W.Hammer</t>
  </si>
  <si>
    <t>H.P.Trautvetter</t>
  </si>
  <si>
    <t>1192,E10 4</t>
  </si>
  <si>
    <t>34,No.4</t>
  </si>
  <si>
    <t>1989TRZY</t>
  </si>
  <si>
    <r>
      <t xml:space="preserve">Helium Buring of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</t>
    </r>
  </si>
  <si>
    <t>K.Wolke, V.Harms, H.W.Becker, J.W.Hammer, K.L.Kratz, C.Rolfs, U.Schroder, H.P.Trautvetter, M.Wiescher, A.Wohr</t>
  </si>
  <si>
    <t>K.Wolke</t>
  </si>
  <si>
    <t>1989WO09</t>
  </si>
  <si>
    <t>*2.25E+06</t>
  </si>
  <si>
    <t>*0.71E+06</t>
  </si>
  <si>
    <r>
      <t xml:space="preserve">The Influence of Low Energy Resonances in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</t>
    </r>
  </si>
  <si>
    <t>U.Giesen, S.M.Graff, J.Gorres, M.Wiescher, R.E.Azuma, J.King, V.Harms, K.-L.Kratz</t>
  </si>
  <si>
    <t>U.Giesen</t>
  </si>
  <si>
    <t>1674,DD4</t>
  </si>
  <si>
    <t>35,No.8</t>
  </si>
  <si>
    <t>1990GIZX</t>
  </si>
  <si>
    <t>*0.9E+06</t>
  </si>
  <si>
    <r>
      <t xml:space="preserve">Angular Distribution of Resonances in the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 Reaction</t>
    </r>
  </si>
  <si>
    <t>V.Harms, K.-L.Kratz, M.Wiescher</t>
  </si>
  <si>
    <t>Univ.Mainz, 1989 Ann.Rept., p.8</t>
  </si>
  <si>
    <t>1990HAZR</t>
  </si>
  <si>
    <t>*0.75E+06</t>
  </si>
  <si>
    <r>
      <t xml:space="preserve">New </t>
    </r>
    <r>
      <rPr>
        <vertAlign val="superscript"/>
        <sz val="11"/>
        <color indexed="8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1"/>
        <color indexed="8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1"/>
        <color indexed="8"/>
        <rFont val="ＭＳ Ｐゴシック"/>
        <family val="3"/>
      </rPr>
      <t>25</t>
    </r>
    <r>
      <rPr>
        <sz val="11"/>
        <rFont val="ＭＳ Ｐゴシック"/>
        <family val="0"/>
      </rPr>
      <t>Mg-Resonances at Very Low Energies Relevant for the Astrophysical s-Process</t>
    </r>
  </si>
  <si>
    <t>H.W.Drotleff, A.Denker, J.W.Hammer, H.Knee, S.Kuchler, D.Streit, C.Rolfs, H.P.Trautvetter</t>
  </si>
  <si>
    <t>H.W.Drotleff</t>
  </si>
  <si>
    <t>1991DR01</t>
  </si>
  <si>
    <t>*2100E+03</t>
  </si>
  <si>
    <t>*550E+03</t>
  </si>
  <si>
    <t>http://prola.aps.org/pdf/PRC/v43/i6/p2849_1</t>
  </si>
  <si>
    <t>http://www.sciencedirect.com/science?_ob=ArticleURL&amp;_udi=B6TVN-470VGC3-6F&amp;_user=10&amp;_rdoc=1&amp;_fmt=&amp;_orig=search&amp;_sort=d&amp;view=c&amp;_acct=C000050221&amp;_version=1&amp;_urlVersion=0&amp;_userid=10&amp;md5=d92488bd57d544ff3eb4d506d324f023</t>
  </si>
  <si>
    <t>AUJ</t>
  </si>
  <si>
    <t>1981DY03</t>
  </si>
  <si>
    <t>1865</t>
  </si>
  <si>
    <t>P.Dyer</t>
  </si>
  <si>
    <t>P.Dyer, D.Bodansky, A.G.Seamster, E.B.Norman, D.R.Maxson</t>
  </si>
  <si>
    <t>Cross Sections Relevant to Gamma-Ray Astronomy: Proton induced reactions</t>
  </si>
  <si>
    <t>http://prola.aps.org/abstract/PRC/v23/i5/p1865_1</t>
  </si>
  <si>
    <t>*1.7E+06</t>
  </si>
  <si>
    <t>1977AN17</t>
  </si>
  <si>
    <t>1241</t>
  </si>
  <si>
    <t>A.Anttila</t>
  </si>
  <si>
    <t>A.Anttila, J.Keinonen, M.Bister</t>
  </si>
  <si>
    <r>
      <t xml:space="preserve">The DSA Lifetime of the 2425 keV State in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Na</t>
    </r>
  </si>
  <si>
    <t>http://www.iop.org/EJ/abstract/0305-4616/3/9/014/</t>
  </si>
  <si>
    <t>1976ROYI</t>
  </si>
  <si>
    <t>CONF Paris(Atomic Masses),Proc,P60,Rolfs</t>
  </si>
  <si>
    <t>*0.37E+06</t>
  </si>
  <si>
    <t>1975RO08</t>
  </si>
  <si>
    <t>460</t>
  </si>
  <si>
    <t>C.Rolfs</t>
  </si>
  <si>
    <t>C.Rolfs, W.S.Rodney, M.H.Shapiro, H.Winkler</t>
  </si>
  <si>
    <r>
      <t xml:space="preserve">Hydrogen Burning of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 xml:space="preserve">Ne and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 in Stars</t>
    </r>
  </si>
  <si>
    <t>http://www.sciencedirect.com/science?_ob=ArticleURL&amp;_udi=B6TVB-472PRCD-62&amp;_user=10&amp;_rdoc=1&amp;_fmt=&amp;_orig=search&amp;_sort=d&amp;view=c&amp;_acct=C000050221&amp;_version=1&amp;_urlVersion=0&amp;_userid=10&amp;md5=526b80438d32eee57133f34370186e72</t>
  </si>
  <si>
    <t>S-factor の項目が怪しい</t>
  </si>
  <si>
    <t>1975AN14</t>
  </si>
  <si>
    <t>227</t>
  </si>
  <si>
    <t>A.Anttila, M.Bister, J.Keinonen</t>
  </si>
  <si>
    <r>
      <t xml:space="preserve">DSA Lifetimes in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 xml:space="preserve">Na and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Derived from Experimental Stopping Parameters</t>
    </r>
  </si>
  <si>
    <t>1974RO35</t>
  </si>
  <si>
    <t>C.Rolfs, H.Winkler</t>
  </si>
  <si>
    <r>
      <t xml:space="preserve">The 2425 keV State in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 xml:space="preserve">Na as a Subthreshold Resonance in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Na</t>
    </r>
  </si>
  <si>
    <t>http://www.sciencedirect.com/science?_ob=ArticleURL&amp;_udi=B6TVN-46YKFM5-FB&amp;_user=10&amp;_rdoc=1&amp;_fmt=&amp;_orig=search&amp;_sort=d&amp;view=c&amp;_acct=C000050221&amp;_version=1&amp;_urlVersion=0&amp;_userid=10&amp;md5=19e0259f153756a62174e8fc2f789b2d</t>
  </si>
  <si>
    <t>1974INZT</t>
  </si>
  <si>
    <t>CONF Vienna(Charged-Particle-Induced Rad Capture),Proc P71</t>
  </si>
  <si>
    <t>1972LA11</t>
  </si>
  <si>
    <t>M.Lambert</t>
  </si>
  <si>
    <t>M.Lambert, P.Midy, D.Drain, M.Amiel, H.Beaumevieille, A.Dauchy, C.Meynadier</t>
  </si>
  <si>
    <r>
      <t xml:space="preserve">Etude des Etats Excites du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Na</t>
    </r>
  </si>
  <si>
    <t>*0.98E+06</t>
  </si>
  <si>
    <t>1972HA56</t>
  </si>
  <si>
    <t>F.X.Haas</t>
  </si>
  <si>
    <t>F.X.Haas, C.H.Johnson, J.K.Bair</t>
  </si>
  <si>
    <r>
      <t xml:space="preserve">The Energy Levels of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Na</t>
    </r>
  </si>
  <si>
    <t>http://www.sciencedirect.com/science?_ob=ArticleURL&amp;_udi=B6TVB-473NC7K-2B&amp;_user=10&amp;_rdoc=1&amp;_fmt=&amp;_orig=search&amp;_sort=d&amp;view=c&amp;_acct=C000050221&amp;_version=1&amp;_urlVersion=0&amp;_userid=10&amp;md5=0ae779493f207e95382373e19be54635</t>
  </si>
  <si>
    <t>*2.6E+06</t>
  </si>
  <si>
    <t>1971LAYY</t>
  </si>
  <si>
    <t>REPT LYCEN-7132,M Lambert,7/5/72</t>
  </si>
  <si>
    <t>*6.85E+06</t>
  </si>
  <si>
    <t>*7.22E+06</t>
  </si>
  <si>
    <t>1970BE12</t>
  </si>
  <si>
    <t>608</t>
  </si>
  <si>
    <t>R.C.Bearse</t>
  </si>
  <si>
    <t>R.C.Bearse, J.C.Legg, G.C.Morrison, R.E.Segel</t>
  </si>
  <si>
    <r>
      <t>Study of the Low-Lying T = 3/2 States in Na</t>
    </r>
    <r>
      <rPr>
        <vertAlign val="superscript"/>
        <sz val="10"/>
        <rFont val="ＭＳ Ｐゴシック"/>
        <family val="3"/>
      </rPr>
      <t>21</t>
    </r>
  </si>
  <si>
    <t>http://prola.aps.org/abstract/PRC/v1/i2/p608_1</t>
  </si>
  <si>
    <t>*1.1E+06</t>
  </si>
  <si>
    <t>*1.96E+06</t>
  </si>
  <si>
    <t>1969BL03</t>
  </si>
  <si>
    <t>R.Bloch</t>
  </si>
  <si>
    <t>R.Bloch, T.Knellwolf, R.E.Pixley</t>
  </si>
  <si>
    <r>
      <t xml:space="preserve">Several Narrow Resonances in the Proton Bombardment of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>Ne</t>
    </r>
  </si>
  <si>
    <t>http://www.sciencedirect.com/science?_ob=ArticleURL&amp;_udi=B6TVB-4730YG4-7S&amp;_user=10&amp;_rdoc=1&amp;_fmt=&amp;_orig=search&amp;_sort=d&amp;view=c&amp;_acct=C000050221&amp;_version=1&amp;_urlVersion=0&amp;_userid=10&amp;md5=78bdbf09627f650f5882d19ad0bfd222</t>
  </si>
  <si>
    <t>*1169E+03</t>
  </si>
  <si>
    <t>1969AN14</t>
  </si>
  <si>
    <t>A.Anttila, M.Bister</t>
  </si>
  <si>
    <r>
      <t xml:space="preserve">Lifetime of the Second Excited State of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Na</t>
    </r>
  </si>
  <si>
    <t>http://scitation.aip.org/getabs/servlet/GetabsServlet?prog=normal&amp;id=PRVCAN000078000002025805000001&amp;idtype=cvips&amp;gifs=yes</t>
  </si>
  <si>
    <t>20Ne(p,a)17F</t>
  </si>
  <si>
    <t>*40E+06</t>
  </si>
  <si>
    <t>1982ROZU</t>
  </si>
  <si>
    <t>JUL-Spez-146, p.24 (1982)</t>
  </si>
  <si>
    <t>T.Rohwer</t>
  </si>
  <si>
    <t>T.Rohwer, W.Oelert</t>
  </si>
  <si>
    <r>
      <t xml:space="preserve">Analysis of the Reaction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17</t>
    </r>
    <r>
      <rPr>
        <sz val="11"/>
        <rFont val="ＭＳ Ｐゴシック"/>
        <family val="0"/>
      </rPr>
      <t>F</t>
    </r>
  </si>
  <si>
    <t>*27.0E+06</t>
  </si>
  <si>
    <t>20Ne(a,g)24Mg</t>
  </si>
  <si>
    <t>0</t>
  </si>
  <si>
    <t>*2000E+03</t>
  </si>
  <si>
    <t>2008NE10</t>
  </si>
  <si>
    <t>025805</t>
  </si>
  <si>
    <t>J.R.Newton</t>
  </si>
  <si>
    <t>J.R.Newton, R.Longland, C.Iliadis</t>
  </si>
  <si>
    <t>Matching of experimental and statistical-model thermonuclear reaction rates at high temperatures</t>
  </si>
  <si>
    <t>0.07E+06</t>
  </si>
  <si>
    <t>5.5E+06</t>
  </si>
  <si>
    <t>2000RA19</t>
  </si>
  <si>
    <t>695</t>
  </si>
  <si>
    <t>T.Rauscher</t>
  </si>
  <si>
    <t>T.Rauscher, F.-K.Thielemann, J.Gorres, M.Wiescher</t>
  </si>
  <si>
    <r>
      <t xml:space="preserve">Capture of 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 xml:space="preserve"> Particles by Isospin-Symmetric Nuclei</t>
    </r>
  </si>
  <si>
    <t>http://www.sciencedirect.com/science?_ob=ArticleURL&amp;_udi=B6TVB-43F33YY-B&amp;_user=10&amp;_rdoc=1&amp;_fmt=&amp;_orig=search&amp;_sort=d&amp;view=c&amp;_acct=C000050221&amp;_version=1&amp;_urlVersion=0&amp;_userid=10&amp;md5=7075111fc7040b49ef33713ff0852c95</t>
  </si>
  <si>
    <t>*0.45E+06</t>
  </si>
  <si>
    <t>*3.50E+06</t>
  </si>
  <si>
    <t>1999KO34</t>
  </si>
  <si>
    <t>160</t>
  </si>
  <si>
    <t>V.Kolle</t>
  </si>
  <si>
    <t>V.Kolle, U.Kolle, S.E.Braitmayer, P.Mohr, S.Wilmes, G.Staudt, J.W.Hammer, M.Jaeger, H.Knee, R.Kunz, A.Mayer</t>
  </si>
  <si>
    <t>Capture Reactions at Astrophysically Relevant Energies: Extended gas target experiments and GEANT simulations</t>
  </si>
  <si>
    <t>http://www.sciencedirect.com/science?_ob=ArticleURL&amp;_udi=B6TJM-3WX21P9-K&amp;_user=10&amp;_rdoc=1&amp;_fmt=&amp;_orig=search&amp;_sort=d&amp;view=c&amp;_acct=C000050221&amp;_version=1&amp;_urlVersion=0&amp;_userid=10&amp;md5=b1bb5f6fb0de3bb76ff48c0a4277e265</t>
  </si>
  <si>
    <t>*3.2E+06</t>
  </si>
  <si>
    <t>1997MAZX</t>
  </si>
  <si>
    <t>Proc.9th Intern.Symposium on Capture Gamma-Ray Spectroscopy and Related Topics, Budapest, Hungary, October 1996, G.L.Molnar, T.Belgya, Zs.Revay, Eds., Vol.2, p.565 (1997)</t>
  </si>
  <si>
    <t>A.Mayer</t>
  </si>
  <si>
    <t>A.Mayer, S.Barth, K.-D.Joos, R.Kunz, J.Nickel, H.Knee, M.Jaeger, J.W.Hammer, V.Kolle, S.Wilmes, S.-E.Braitmayer, U.Kolle, G.Staudt, P.Mohr, Ch.Chronidou, S.Harissopulos, K.Spyrou, Th.Paradellis</t>
  </si>
  <si>
    <t>Capture Reactions in the Helium Burning of Stars</t>
  </si>
  <si>
    <t>1987DE40</t>
  </si>
  <si>
    <t>219</t>
  </si>
  <si>
    <r>
      <t xml:space="preserve">The 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 xml:space="preserve"> +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 xml:space="preserve">Ne Cluster Structure of </t>
    </r>
    <r>
      <rPr>
        <vertAlign val="superscript"/>
        <sz val="10"/>
        <rFont val="ＭＳ Ｐゴシック"/>
        <family val="3"/>
      </rPr>
      <t>24</t>
    </r>
    <r>
      <rPr>
        <sz val="11"/>
        <rFont val="ＭＳ Ｐゴシック"/>
        <family val="0"/>
      </rPr>
      <t>Mg in a Microscopic Three-Cluster Model</t>
    </r>
  </si>
  <si>
    <t>EXFORとの照合</t>
  </si>
  <si>
    <t>http://www.springerlink.com/content/m214047727631p2r/</t>
  </si>
  <si>
    <t>*15E+03</t>
  </si>
  <si>
    <t>*60E+03</t>
  </si>
  <si>
    <t>mes,ded</t>
  </si>
  <si>
    <t>2003TO18</t>
  </si>
  <si>
    <t>527c</t>
  </si>
  <si>
    <t>A.Tomyo</t>
  </si>
  <si>
    <t>A.Tomyo, Y.Nagai, Y.Nobuhara, T.Shima, H.Makii, K.Mishima, M.Igashira</t>
  </si>
  <si>
    <r>
      <t xml:space="preserve">Neutron capture cross section measurement of </t>
    </r>
    <r>
      <rPr>
        <vertAlign val="superscript"/>
        <sz val="10"/>
        <rFont val="ＭＳ Ｐゴシック"/>
        <family val="3"/>
      </rPr>
      <t>20,22</t>
    </r>
    <r>
      <rPr>
        <sz val="11"/>
        <rFont val="ＭＳ Ｐゴシック"/>
        <family val="0"/>
      </rPr>
      <t>Ne for stellar nucleosynthesis</t>
    </r>
  </si>
  <si>
    <t>http://www.sciencedirect.com/science?_ob=ArticleURL&amp;_udi=B6TVB-48NBPWB-3N&amp;_user=10&amp;_rdoc=1&amp;_fmt=&amp;_orig=search&amp;_sort=d&amp;view=c&amp;_acct=C000050221&amp;_version=1&amp;_urlVersion=0&amp;_userid=10&amp;md5=7fad38c4919f5a07dae6ecccf456f25e</t>
  </si>
  <si>
    <t>thermal</t>
  </si>
  <si>
    <t>ana</t>
  </si>
  <si>
    <t>2002RE13</t>
  </si>
  <si>
    <t>At.Data Nucl.Data Tables</t>
  </si>
  <si>
    <t>R.C.Reedy</t>
  </si>
  <si>
    <t>R.C.Reedy, S.C.Frankle</t>
  </si>
  <si>
    <t>Prompt Gamma Rays from Radiative Capture of Thermal Neutrons by Elements from Hydrogen Through Zinc</t>
  </si>
  <si>
    <t>http://www.sciencedirect.com/science?_ob=ArticleURL&amp;_udi=B6WBB-45FK5YD-1&amp;_user=10&amp;_rdoc=1&amp;_fmt=&amp;_orig=search&amp;_sort=d&amp;view=c&amp;_acct=C000050221&amp;_version=1&amp;_urlVersion=0&amp;_userid=10&amp;md5=eb406121def5147a2d74469c93dfa624</t>
  </si>
  <si>
    <t>2000ZHZP</t>
  </si>
  <si>
    <t>INDC(CPR)-051 (2000)</t>
  </si>
  <si>
    <t>C.Zhou</t>
  </si>
  <si>
    <t>Thermal Neutron Capture Data for A = 1-25</t>
  </si>
  <si>
    <t>*10E+03</t>
  </si>
  <si>
    <t>*100E+03</t>
  </si>
  <si>
    <t>2000OHZY</t>
  </si>
  <si>
    <t>Proc.10th Intern.Symposium on Capture Gamma-Ray Spectroscopy and Related Topics, Santa Fe, New Mexico, 30 August-3 September 1999, S.Wender, Ed., p.458 (2000); AIP Conf.Proc. 529 (2000)</t>
  </si>
  <si>
    <t>T.Ohsaki</t>
  </si>
  <si>
    <t>T.Ohsaki, Y.Nagai, M.Igashira, T.Shima, H.Kitazawa, K.Takaoka, M.Kinoshita, Y.Nobuhara, A.Tomyo, H.Makii, K.Mishima</t>
  </si>
  <si>
    <t>keV-Neutron Capture Cross Sections of Light Nuclei and Nucleosynthesis</t>
  </si>
  <si>
    <t>1999ZHZM</t>
  </si>
  <si>
    <t>INDC(CPR)-049/L, p.76 (1999)</t>
  </si>
  <si>
    <r>
      <t xml:space="preserve">Prompt 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 xml:space="preserve">-Ray Data Evaluation of Thermal-Neutron Capture for A = 1 </t>
    </r>
    <r>
      <rPr>
        <sz val="10"/>
        <rFont val="Symbol"/>
        <family val="1"/>
      </rPr>
      <t>J</t>
    </r>
    <r>
      <rPr>
        <sz val="11"/>
        <rFont val="ＭＳ Ｐゴシック"/>
        <family val="0"/>
      </rPr>
      <t xml:space="preserve"> 25</t>
    </r>
  </si>
  <si>
    <t>*2.5E+03</t>
  </si>
  <si>
    <t>1988WI14</t>
  </si>
  <si>
    <t>943</t>
  </si>
  <si>
    <t>R.R.Winters</t>
  </si>
  <si>
    <t>R.R.Winters, R.L.Macklin</t>
  </si>
  <si>
    <r>
      <t xml:space="preserve">Resonance Neutron Capture by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 xml:space="preserve">,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 in Stellar Environments</t>
    </r>
  </si>
  <si>
    <t>http://ucp.uchicago.edu/cgi-bin/resolve?id=doi:10.1086/166438</t>
  </si>
  <si>
    <t>Maxwellian averaged s</t>
  </si>
  <si>
    <t>1986PR05</t>
  </si>
  <si>
    <t>321</t>
  </si>
  <si>
    <t>W.V.Prestwich</t>
  </si>
  <si>
    <t>W.V.Prestwich, T.J.Kennett, J.-S.Tsai</t>
  </si>
  <si>
    <t>The Thermal Neutron Capture Gamma-Ray Spectrum of Neon</t>
  </si>
  <si>
    <t>1986CA15</t>
  </si>
  <si>
    <t>408</t>
  </si>
  <si>
    <t>B.Castel</t>
  </si>
  <si>
    <t>B.Castel, Y.K.Ho</t>
  </si>
  <si>
    <t>Direct E2 Neutron Capture in Light Nuclei</t>
  </si>
  <si>
    <t>http://prola.aps.org/abstract/PRC/v34/i2/p408_1</t>
  </si>
  <si>
    <t>1984PR05</t>
  </si>
  <si>
    <t>W.V.Prestwich, T.J.Kennett</t>
  </si>
  <si>
    <r>
      <t xml:space="preserve">Possibility of Direct E2 Capture in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Ne</t>
    </r>
  </si>
  <si>
    <t>http://prola.aps.org/abstract/PRC/v30/i1/p392_1</t>
  </si>
  <si>
    <t>compiled</t>
  </si>
  <si>
    <t>1983SA30</t>
  </si>
  <si>
    <t>AJP</t>
  </si>
  <si>
    <t>583</t>
  </si>
  <si>
    <t>D.G.Sargood</t>
  </si>
  <si>
    <t>Effect of Excited States on Thermonuclear Reaction Rates</t>
  </si>
  <si>
    <t>*1.11E+06</t>
  </si>
  <si>
    <t>*1.91E+06</t>
  </si>
  <si>
    <t>1979SM02</t>
  </si>
  <si>
    <t>111</t>
  </si>
  <si>
    <t>J.J.A.Smit</t>
  </si>
  <si>
    <t>J.J.A.Smit, M.A.Meyer, J.P.L.Reinecke, D.Reitmann</t>
  </si>
  <si>
    <r>
      <t xml:space="preserve">A Study of the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Reaction in the Energy Region E = 1.1 to 2.0 MeV</t>
    </r>
  </si>
  <si>
    <t>http://www.sciencedirect.com/science?_ob=ArticleURL&amp;_udi=B6TVB-47312BX-XB&amp;_user=10&amp;_rdoc=1&amp;_fmt=&amp;_orig=search&amp;_sort=d&amp;view=c&amp;_acct=C000050221&amp;_version=1&amp;_urlVersion=0&amp;_userid=10&amp;md5=fdd679b94430ddef74dc6001f2808fe1</t>
  </si>
  <si>
    <t>1975KOYW</t>
  </si>
  <si>
    <t>CONF Leningrad,p328</t>
  </si>
  <si>
    <t>1973VE04</t>
  </si>
  <si>
    <t>1900</t>
  </si>
  <si>
    <t>E.Ventura</t>
  </si>
  <si>
    <r>
      <t xml:space="preserve">Electric Dipole Strength in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 xml:space="preserve">Na Observed with the Capture Reaction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vertAlign val="subscript"/>
        <sz val="10"/>
        <rFont val="ＭＳ Ｐゴシック"/>
        <family val="3"/>
      </rPr>
      <t>0</t>
    </r>
    <r>
      <rPr>
        <sz val="11"/>
        <rFont val="ＭＳ Ｐゴシック"/>
        <family val="0"/>
      </rPr>
      <t>+</t>
    </r>
    <r>
      <rPr>
        <sz val="10"/>
        <rFont val="Symbol"/>
        <family val="1"/>
      </rPr>
      <t>g</t>
    </r>
    <r>
      <rPr>
        <vertAlign val="subscript"/>
        <sz val="10"/>
        <rFont val="ＭＳ Ｐゴシック"/>
        <family val="3"/>
      </rPr>
      <t>1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</t>
    </r>
  </si>
  <si>
    <t>http://prola.aps.org/abstract/PRC/v7/i5/p1900_1</t>
  </si>
  <si>
    <t>*0.43E+06</t>
  </si>
  <si>
    <t>1973ME11</t>
  </si>
  <si>
    <t>M.A.Meyer</t>
  </si>
  <si>
    <t>M.A.Meyer, J.J.A.Smit</t>
  </si>
  <si>
    <r>
      <t xml:space="preserve">The Energy Levels of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</t>
    </r>
  </si>
  <si>
    <t>http://www.sciencedirect.com/science?_ob=ArticleURL&amp;_udi=B6TVB-471XSKD-1S&amp;_user=10&amp;_rdoc=1&amp;_fmt=&amp;_orig=search&amp;_sort=d&amp;view=c&amp;_acct=C000050221&amp;_version=1&amp;_urlVersion=0&amp;_userid=10&amp;md5=4118f511a56e0c57fb2034d36744a4ef</t>
  </si>
  <si>
    <t>1973KOZW</t>
  </si>
  <si>
    <t>CONF Tbilisi,p146</t>
  </si>
  <si>
    <t>1973KO36</t>
  </si>
  <si>
    <t>1739</t>
  </si>
  <si>
    <t>E.G.Kopanets</t>
  </si>
  <si>
    <t>E.G.Kopanets, A.A.Koval, V.Y.Kostin, A.N.Lvov, V.Y.Migalenya, S.P.Tsytko</t>
  </si>
  <si>
    <r>
      <t xml:space="preserve">Probabilities of Electromagnetic Transitions in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</t>
    </r>
  </si>
  <si>
    <t>Bull.Acad.Sci.USSR, Phys.Ser.</t>
  </si>
  <si>
    <t>37,No8</t>
  </si>
  <si>
    <t>152</t>
  </si>
  <si>
    <r>
      <t xml:space="preserve">Probabilities of Electromagnetic Transitions in </t>
    </r>
    <r>
      <rPr>
        <vertAlign val="superscript"/>
        <sz val="10"/>
        <rFont val="ＭＳ Ｐゴシック"/>
        <family val="3"/>
      </rPr>
      <t>24Na</t>
    </r>
  </si>
  <si>
    <t>*897E+03</t>
  </si>
  <si>
    <t>*1278E+03</t>
  </si>
  <si>
    <t>1972VI02</t>
  </si>
  <si>
    <t>387</t>
  </si>
  <si>
    <t>M.Viitasalo</t>
  </si>
  <si>
    <t>M.Viitasalo, M.Piiparinen, A.Anttila</t>
  </si>
  <si>
    <r>
      <t xml:space="preserve">Angular Distribution Measurements of Gamma-Rays from the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 Reaction</t>
    </r>
  </si>
  <si>
    <t>1972KO39</t>
  </si>
  <si>
    <t>863</t>
  </si>
  <si>
    <t>E.G.Kopanets, A.A.Koval, A.N.Lvov, V.Y.Kostin, V.Y.Migalenya, S.P.Tsytko</t>
  </si>
  <si>
    <r>
      <t xml:space="preserve">Investigation of the Levels of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>Na</t>
    </r>
  </si>
  <si>
    <t>781</t>
  </si>
  <si>
    <r>
      <t xml:space="preserve">Investigation of the Levels of </t>
    </r>
    <r>
      <rPr>
        <vertAlign val="superscript"/>
        <sz val="10"/>
        <rFont val="ＭＳ Ｐゴシック"/>
        <family val="3"/>
      </rPr>
      <t>24Na</t>
    </r>
  </si>
  <si>
    <t>http://www.sciencedirect.com/science?_ob=ArticleURL&amp;_udi=B6TVB-46040S2-2&amp;_user=10&amp;_rdoc=1&amp;_fmt=&amp;_orig=search&amp;_sort=d&amp;view=c&amp;_acct=C000050221&amp;_version=1&amp;_urlVersion=0&amp;_userid=10&amp;md5=5d3e67efb40473f21141a44d53acc473</t>
  </si>
  <si>
    <t>2001IL02</t>
  </si>
  <si>
    <t>Astrophys.J.Suppl.Ser.</t>
  </si>
  <si>
    <t>151</t>
  </si>
  <si>
    <t>C.Iliadis, J.M.D'Auria, S.Starrfield, W.J.Thompson, M.Wiescher</t>
  </si>
  <si>
    <t>IZV</t>
  </si>
  <si>
    <t>*1.78E+06</t>
  </si>
  <si>
    <t>1978BI11</t>
  </si>
  <si>
    <t>189</t>
  </si>
  <si>
    <t>M.Bister</t>
  </si>
  <si>
    <t>M.Bister, A.Anttila, J.Keinonen</t>
  </si>
  <si>
    <r>
      <t xml:space="preserve">Lifetime of Bound States in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Na</t>
    </r>
  </si>
  <si>
    <t>http://www.sciencedirect.com/science?_ob=ArticleURL&amp;_udi=B6TVB-472PN26-1J&amp;_user=10&amp;_rdoc=1&amp;_fmt=&amp;_orig=search&amp;_sort=d&amp;view=c&amp;_acct=C000050221&amp;_version=1&amp;_urlVersion=0&amp;_userid=10&amp;md5=20a288f2dd0b5a7e4cc8c1d5e095b7b0</t>
  </si>
  <si>
    <t>*2.0E+06</t>
  </si>
  <si>
    <t>1977KE04</t>
  </si>
  <si>
    <t>579</t>
  </si>
  <si>
    <t>J.Keinonen</t>
  </si>
  <si>
    <t>J.Keinonen, M.Riihonen, A.Anttila</t>
  </si>
  <si>
    <r>
      <t xml:space="preserve">Absolute Resonance Strengths in the </t>
    </r>
    <r>
      <rPr>
        <vertAlign val="superscript"/>
        <sz val="10"/>
        <rFont val="ＭＳ Ｐゴシック"/>
        <family val="3"/>
      </rPr>
      <t>20</t>
    </r>
    <r>
      <rPr>
        <sz val="11"/>
        <rFont val="ＭＳ Ｐゴシック"/>
        <family val="0"/>
      </rPr>
      <t xml:space="preserve">,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 xml:space="preserve">,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Ne(p,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 xml:space="preserve">,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 xml:space="preserve">, </t>
    </r>
    <r>
      <rPr>
        <vertAlign val="superscript"/>
        <sz val="10"/>
        <rFont val="ＭＳ Ｐゴシック"/>
        <family val="3"/>
      </rPr>
      <t>23</t>
    </r>
    <r>
      <rPr>
        <sz val="11"/>
        <rFont val="ＭＳ Ｐゴシック"/>
        <family val="0"/>
      </rPr>
      <t xml:space="preserve">Na and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Ne(p,p</t>
    </r>
    <r>
      <rPr>
        <vertAlign val="subscript"/>
        <sz val="10"/>
        <rFont val="ＭＳ Ｐゴシック"/>
        <family val="3"/>
      </rPr>
      <t>1</t>
    </r>
    <r>
      <rPr>
        <sz val="10"/>
        <rFont val="Symbol"/>
        <family val="1"/>
      </rPr>
      <t>g</t>
    </r>
    <r>
      <rPr>
        <sz val="11"/>
        <rFont val="ＭＳ Ｐゴシック"/>
        <family val="0"/>
      </rPr>
      <t>)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Ne Reactions</t>
    </r>
  </si>
  <si>
    <t>http://prola.aps.org/abstract/PRC/v15/i2/p579_1</t>
  </si>
  <si>
    <t>*1.6E+06</t>
  </si>
  <si>
    <t>1977BE08</t>
  </si>
  <si>
    <t>168</t>
  </si>
  <si>
    <t>H.L.Berg</t>
  </si>
  <si>
    <t>H.L.Berg, W.Hietzke, C.Rolfs, H.Winkler</t>
  </si>
  <si>
    <r>
      <t xml:space="preserve">Proton Induced Resonances on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Ne</t>
    </r>
  </si>
  <si>
    <t>http://www.sciencedirect.com/science?_ob=ArticleURL&amp;_udi=B6TVB-471YV03-B2&amp;_user=10&amp;_rdoc=1&amp;_fmt=&amp;_orig=search&amp;_sort=d&amp;view=c&amp;_acct=C000050221&amp;_version=1&amp;_urlVersion=0&amp;_userid=10&amp;md5=1f8c79cd0416e69a54f1add7dff017be</t>
  </si>
  <si>
    <t>*0.42E+06</t>
  </si>
  <si>
    <t>*1.60E+06</t>
  </si>
  <si>
    <t>1975BEYS</t>
  </si>
  <si>
    <t>20,No12</t>
  </si>
  <si>
    <t>1495,BD5</t>
  </si>
  <si>
    <r>
      <t xml:space="preserve">Resonances in the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Ne + p Reactions</t>
    </r>
  </si>
  <si>
    <t>1970AN06</t>
  </si>
  <si>
    <t>455</t>
  </si>
  <si>
    <t>A.Anttila, M.Bister, E.Arminen</t>
  </si>
  <si>
    <r>
      <t xml:space="preserve">Investigation of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Na Excited States</t>
    </r>
  </si>
  <si>
    <t>1965TA02</t>
  </si>
  <si>
    <t>297</t>
  </si>
  <si>
    <t>N.W.Tanner</t>
  </si>
  <si>
    <r>
      <t>Nuclear Reactions of Ne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 xml:space="preserve"> with Protons and 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 xml:space="preserve"> Particles</t>
    </r>
  </si>
  <si>
    <t>http://www.sciencedirect.com/science?_ob=ArticleURL&amp;_udi=B73DR-472SH69-13&amp;_user=10&amp;_rdoc=1&amp;_fmt=&amp;_orig=search&amp;_sort=d&amp;view=c&amp;_acct=C000050221&amp;_version=1&amp;_urlVersion=0&amp;_userid=10&amp;md5=91176fe406f43f96d8a9cdeb064adb19</t>
  </si>
  <si>
    <t>21Ne(a,g)25Mg</t>
  </si>
  <si>
    <t>21Ne(a,n)24Mg</t>
  </si>
  <si>
    <t>*0.1E+06</t>
  </si>
  <si>
    <t>2008KAZX</t>
  </si>
  <si>
    <t>Proc.Frontiers in Nuclear Structure, and Reactions (FINUSTAR 2), Crete, Greece, 10-14 Sept. 2007, P.Demetriou, R.Julin, S.V.Harissopulos, Eds. p.365 (2008); AIP Conf.Proc 1012 (2008)</t>
  </si>
  <si>
    <t>M.Katsuma</t>
  </si>
  <si>
    <t>Systematic analysis of astrophysical S-factors and thermonuclear reaction rates</t>
  </si>
  <si>
    <t>http://scitation.aip.org/getabs/servlet/GetabsServlet?prog=normal&amp;id=APCPCS001012000001000365000001&amp;idtype=cvips&amp;gifs=yes</t>
  </si>
  <si>
    <t>1977LI19</t>
  </si>
  <si>
    <t>59</t>
  </si>
  <si>
    <t>H.Liskien</t>
  </si>
  <si>
    <t>H.Liskien, A.Paulsen</t>
  </si>
  <si>
    <r>
      <t xml:space="preserve">Neutron Yields of Light Elements under 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>-Bombardment</t>
    </r>
  </si>
  <si>
    <t>1974MA33</t>
  </si>
  <si>
    <t>493</t>
  </si>
  <si>
    <t>H.-B.Mak</t>
  </si>
  <si>
    <t>H.-B.Mak, D.Ashery, C.A.Barnes</t>
  </si>
  <si>
    <r>
      <t xml:space="preserve">Cross Sections of the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>Ne(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0"/>
        <rFont val="ＭＳ Ｐゴシック"/>
        <family val="3"/>
      </rPr>
      <t>24</t>
    </r>
    <r>
      <rPr>
        <sz val="11"/>
        <rFont val="ＭＳ Ｐゴシック"/>
        <family val="0"/>
      </rPr>
      <t xml:space="preserve">Mg and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Ne(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>,n)</t>
    </r>
    <r>
      <rPr>
        <vertAlign val="superscript"/>
        <sz val="10"/>
        <rFont val="ＭＳ Ｐゴシック"/>
        <family val="3"/>
      </rPr>
      <t>25</t>
    </r>
    <r>
      <rPr>
        <sz val="11"/>
        <rFont val="ＭＳ Ｐゴシック"/>
        <family val="0"/>
      </rPr>
      <t>Mg Reactions at Low Energies of Astrophysical Interest</t>
    </r>
  </si>
  <si>
    <t>http://www.sciencedirect.com/science?_ob=ArticleURL&amp;_udi=B6TVB-472T8R6-CX&amp;_user=10&amp;_rdoc=1&amp;_fmt=&amp;_orig=search&amp;_sort=d&amp;view=c&amp;_acct=C000050221&amp;_version=1&amp;_urlVersion=0&amp;_userid=10&amp;md5=e43db0e474a8ed0dac8432b512c2c1c0</t>
  </si>
  <si>
    <t>1974BAZZ</t>
  </si>
  <si>
    <t>PREPRINT J K Bair,12/7/73</t>
  </si>
  <si>
    <t>1973HAXM</t>
  </si>
  <si>
    <t>REPT ORNL-4844,P47</t>
  </si>
  <si>
    <t>1973HA26</t>
  </si>
  <si>
    <t>2432</t>
  </si>
  <si>
    <t>F.X.Haas, J.K.Bair</t>
  </si>
  <si>
    <r>
      <t>Total Neutron Yield from the (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 xml:space="preserve">,n) Reacdtion on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 xml:space="preserve">, </t>
    </r>
    <r>
      <rPr>
        <vertAlign val="superscript"/>
        <sz val="10"/>
        <rFont val="ＭＳ Ｐゴシック"/>
        <family val="3"/>
      </rPr>
      <t>22</t>
    </r>
    <r>
      <rPr>
        <sz val="11"/>
        <rFont val="ＭＳ Ｐゴシック"/>
        <family val="0"/>
      </rPr>
      <t>Ne</t>
    </r>
  </si>
  <si>
    <t>http://prola.aps.org/abstract/PRC/v7/i6/p2432_1</t>
  </si>
  <si>
    <t>Erratum Phys.Rev. C</t>
  </si>
  <si>
    <r>
      <t>Total Neutron Yield from the (</t>
    </r>
    <r>
      <rPr>
        <sz val="10"/>
        <rFont val="Symbol"/>
        <family val="1"/>
      </rPr>
      <t>a</t>
    </r>
    <r>
      <rPr>
        <sz val="11"/>
        <rFont val="ＭＳ Ｐゴシック"/>
        <family val="0"/>
      </rPr>
      <t xml:space="preserve">,n) Reacdtion on </t>
    </r>
    <r>
      <rPr>
        <vertAlign val="superscript"/>
        <sz val="10"/>
        <rFont val="ＭＳ Ｐゴシック"/>
        <family val="3"/>
      </rPr>
      <t>21</t>
    </r>
    <r>
      <rPr>
        <sz val="11"/>
        <rFont val="ＭＳ Ｐゴシック"/>
        <family val="0"/>
      </rPr>
      <t xml:space="preserve">, </t>
    </r>
    <r>
      <rPr>
        <vertAlign val="superscript"/>
        <sz val="10"/>
        <rFont val="ＭＳ Ｐゴシック"/>
        <family val="3"/>
      </rPr>
      <t>23Ne</t>
    </r>
  </si>
  <si>
    <t>*1.49E+06</t>
  </si>
  <si>
    <t>1972MATK</t>
  </si>
  <si>
    <t>THESIS H B Mak,Calif Inst Tech,DABBB 33B 862,9/22/72</t>
  </si>
  <si>
    <t>*5.3E+06</t>
  </si>
  <si>
    <t>1971HAZV</t>
  </si>
  <si>
    <t>JOUR BAPSA 16 511</t>
  </si>
  <si>
    <t>1971BAZC</t>
  </si>
  <si>
    <t>REPT ORNL 4659 P38</t>
  </si>
  <si>
    <t>22Ne(n,g)23Ne</t>
  </si>
  <si>
    <t>*25E+03</t>
  </si>
  <si>
    <t>*215E+03</t>
  </si>
  <si>
    <t>2002BE37</t>
  </si>
  <si>
    <t>239</t>
  </si>
  <si>
    <t>H.Beer</t>
  </si>
  <si>
    <t>H.Beer, P.V.Sedyshev, W.Rochow, P.Mohr, H.Oberhummer</t>
  </si>
  <si>
    <t>Checkup</t>
  </si>
  <si>
    <t>subentry</t>
  </si>
  <si>
    <t>bdpointer</t>
  </si>
  <si>
    <t>reaction</t>
  </si>
  <si>
    <t>fauthor</t>
  </si>
  <si>
    <t>emin</t>
  </si>
  <si>
    <t>emax</t>
  </si>
  <si>
    <t>freference</t>
  </si>
  <si>
    <t>year</t>
  </si>
  <si>
    <t>url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</si>
</sst>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Symbol"/>
      <family val="1"/>
    </font>
    <font>
      <vertAlign val="subscript"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vertAlign val="superscript"/>
      <sz val="10"/>
      <name val="Symbol"/>
      <family val="1"/>
    </font>
    <font>
      <sz val="10"/>
      <name val="Arial"/>
      <family val="2"/>
    </font>
    <font>
      <sz val="10"/>
      <name val="M+2P+IPAG"/>
      <family val="2"/>
    </font>
    <font>
      <vertAlign val="superscript"/>
      <sz val="11"/>
      <color indexed="8"/>
      <name val="ＭＳ Ｐゴシック"/>
      <family val="3"/>
    </font>
    <font>
      <sz val="11"/>
      <color indexed="8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0" borderId="2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0" fontId="0" fillId="3" borderId="0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5" fillId="0" borderId="4" xfId="16" applyNumberFormat="1" applyFont="1" applyFill="1" applyBorder="1" applyAlignment="1" applyProtection="1">
      <alignment/>
      <protection/>
    </xf>
    <xf numFmtId="0" fontId="0" fillId="2" borderId="4" xfId="0" applyFont="1" applyFill="1" applyBorder="1" applyAlignment="1">
      <alignment/>
    </xf>
    <xf numFmtId="49" fontId="0" fillId="2" borderId="4" xfId="0" applyNumberFormat="1" applyFont="1" applyFill="1" applyBorder="1" applyAlignment="1" applyProtection="1">
      <alignment/>
      <protection/>
    </xf>
    <xf numFmtId="0" fontId="5" fillId="2" borderId="4" xfId="16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/>
      <protection/>
    </xf>
    <xf numFmtId="49" fontId="0" fillId="3" borderId="4" xfId="0" applyNumberFormat="1" applyFont="1" applyFill="1" applyBorder="1" applyAlignment="1" applyProtection="1">
      <alignment/>
      <protection/>
    </xf>
    <xf numFmtId="0" fontId="0" fillId="3" borderId="4" xfId="0" applyFont="1" applyFill="1" applyBorder="1" applyAlignment="1">
      <alignment/>
    </xf>
    <xf numFmtId="0" fontId="5" fillId="3" borderId="4" xfId="16" applyNumberFormat="1" applyFont="1" applyFill="1" applyBorder="1" applyAlignment="1" applyProtection="1">
      <alignment/>
      <protection/>
    </xf>
    <xf numFmtId="0" fontId="3" fillId="0" borderId="4" xfId="0" applyFont="1" applyBorder="1" applyAlignment="1">
      <alignment/>
    </xf>
    <xf numFmtId="49" fontId="7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1" fontId="0" fillId="0" borderId="0" xfId="0" applyNumberFormat="1" applyAlignment="1">
      <alignment horizontal="right"/>
    </xf>
    <xf numFmtId="0" fontId="0" fillId="0" borderId="1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0" fillId="0" borderId="5" xfId="0" applyFont="1" applyBorder="1" applyAlignment="1">
      <alignment/>
    </xf>
    <xf numFmtId="0" fontId="5" fillId="0" borderId="5" xfId="16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5" xfId="0" applyFont="1" applyFill="1" applyBorder="1" applyAlignment="1">
      <alignment/>
    </xf>
    <xf numFmtId="49" fontId="0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9" fillId="0" borderId="5" xfId="0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?_ob=ArticleURL&amp;_udi=B6TVB-497C6MR-23&amp;_user=10&amp;_rdoc=1&amp;_fmt=&amp;_orig=search&amp;_sort=d&amp;view=c&amp;_acct=C000050221&amp;_version=1&amp;_urlVersion=0&amp;_userid=10&amp;md5=67ad9a19eb15e97f91a1e21a7a31d87a" TargetMode="External" /><Relationship Id="rId2" Type="http://schemas.openxmlformats.org/officeDocument/2006/relationships/hyperlink" Target="http://ucp.uchicago.edu/cgi-bin/resolve?id=doi:10.1086/163928" TargetMode="External" /><Relationship Id="rId3" Type="http://schemas.openxmlformats.org/officeDocument/2006/relationships/hyperlink" Target="http://www.springerlink.com/content/m214047727631p2r/" TargetMode="External" /><Relationship Id="rId4" Type="http://schemas.openxmlformats.org/officeDocument/2006/relationships/hyperlink" Target="http://www.sciencedirect.com/science?_ob=ArticleURL&amp;_udi=B6TVB-48NBPWB-3N&amp;_user=10&amp;_rdoc=1&amp;_fmt=&amp;_orig=search&amp;_sort=d&amp;view=c&amp;_acct=C000050221&amp;_version=1&amp;_urlVersion=0&amp;_userid=10&amp;md5=7fad38c4919f5a07dae6ecccf456f25e" TargetMode="External" /><Relationship Id="rId5" Type="http://schemas.openxmlformats.org/officeDocument/2006/relationships/hyperlink" Target="http://www.sciencedirect.com/science?_ob=ArticleURL&amp;_udi=B6WBB-45FK5YD-1&amp;_user=10&amp;_rdoc=1&amp;_fmt=&amp;_orig=search&amp;_sort=d&amp;view=c&amp;_acct=C000050221&amp;_version=1&amp;_urlVersion=0&amp;_userid=10&amp;md5=eb406121def5147a2d74469c93dfa624" TargetMode="External" /><Relationship Id="rId6" Type="http://schemas.openxmlformats.org/officeDocument/2006/relationships/hyperlink" Target="http://ucp.uchicago.edu/cgi-bin/resolve?id=doi:10.1086/166438" TargetMode="External" /><Relationship Id="rId7" Type="http://schemas.openxmlformats.org/officeDocument/2006/relationships/hyperlink" Target="http://prola.aps.org/abstract/PRC/v34/i2/p408_1" TargetMode="External" /><Relationship Id="rId8" Type="http://schemas.openxmlformats.org/officeDocument/2006/relationships/hyperlink" Target="http://prola.aps.org/abstract/PRC/v30/i1/p392_1" TargetMode="External" /><Relationship Id="rId9" Type="http://schemas.openxmlformats.org/officeDocument/2006/relationships/hyperlink" Target="http://prola.aps.org/abstract/PRC/v69/i6/e064305" TargetMode="External" /><Relationship Id="rId10" Type="http://schemas.openxmlformats.org/officeDocument/2006/relationships/hyperlink" Target="http://www.sciencedirect.com/science?_ob=ArticleURL&amp;_udi=B6TVB-472PRCD-62&amp;_user=10&amp;_rdoc=1&amp;_fmt=&amp;_orig=search&amp;_sort=d&amp;view=c&amp;_acct=C000050221&amp;_version=1&amp;_urlVersion=0&amp;_userid=10&amp;md5=526b80438d32eee57133f34370186e72" TargetMode="External" /><Relationship Id="rId11" Type="http://schemas.openxmlformats.org/officeDocument/2006/relationships/hyperlink" Target="http://www.sciencedirect.com/science?_ob=ArticleURL&amp;_udi=B6TVN-46YKFM5-FB&amp;_user=10&amp;_rdoc=1&amp;_fmt=&amp;_orig=search&amp;_sort=d&amp;view=c&amp;_acct=C000050221&amp;_version=1&amp;_urlVersion=0&amp;_userid=10&amp;md5=19e0259f153756a62174e8fc2f789b2d" TargetMode="External" /><Relationship Id="rId12" Type="http://schemas.openxmlformats.org/officeDocument/2006/relationships/hyperlink" Target="http://www.sciencedirect.com/science?_ob=ArticleURL&amp;_udi=B6TVB-4730YG4-7S&amp;_user=10&amp;_rdoc=1&amp;_fmt=&amp;_orig=search&amp;_sort=d&amp;view=c&amp;_acct=C000050221&amp;_version=1&amp;_urlVersion=0&amp;_userid=10&amp;md5=78bdbf09627f650f5882d19ad0bfd222" TargetMode="External" /><Relationship Id="rId13" Type="http://schemas.openxmlformats.org/officeDocument/2006/relationships/hyperlink" Target="http://scitation.aip.org/getabs/servlet/GetabsServlet?prog=normal&amp;id=PRVCAN000078000002025805000001&amp;idtype=cvips&amp;gifs=yes" TargetMode="External" /><Relationship Id="rId14" Type="http://schemas.openxmlformats.org/officeDocument/2006/relationships/hyperlink" Target="http://www.sciencedirect.com/science?_ob=ArticleURL&amp;_udi=B6TVB-47313NB-1B1&amp;_user=10&amp;_rdoc=1&amp;_fmt=&amp;_orig=search&amp;_sort=d&amp;view=c&amp;_acct=C000050221&amp;_version=1&amp;_urlVersion=0&amp;_userid=10&amp;md5=0a1396f74be96ea58f5014cf850d870a" TargetMode="External" /><Relationship Id="rId15" Type="http://schemas.openxmlformats.org/officeDocument/2006/relationships/hyperlink" Target="http://prola.aps.org/abstract/PRC/v11/i5/p1525_1" TargetMode="External" /><Relationship Id="rId16" Type="http://schemas.openxmlformats.org/officeDocument/2006/relationships/hyperlink" Target="http://www.sciencedirect.com/science?_ob=ArticleURL&amp;_udi=B6TVB-47318MX-2J4&amp;_user=10&amp;_rdoc=1&amp;_fmt=&amp;_orig=search&amp;_sort=d&amp;view=c&amp;_acct=C000050221&amp;_version=1&amp;_urlVersion=0&amp;_userid=10&amp;md5=9c693ec7dad2cf706ddf280f6da266f5" TargetMode="External" /><Relationship Id="rId17" Type="http://schemas.openxmlformats.org/officeDocument/2006/relationships/hyperlink" Target="http://www.sciencedirect.com/science?_ob=ArticleURL&amp;_udi=B6WBB-45FK5YD-1&amp;_user=10&amp;_rdoc=1&amp;_fmt=&amp;_orig=search&amp;_sort=d&amp;view=c&amp;_acct=C000050221&amp;_version=1&amp;_urlVersion=0&amp;_userid=10&amp;md5=eb406121def5147a2d74469c93dfa624" TargetMode="External" /><Relationship Id="rId18" Type="http://schemas.openxmlformats.org/officeDocument/2006/relationships/hyperlink" Target="http://www.journals.uchicago.edu/doi/abs/10.1086/307445" TargetMode="External" /><Relationship Id="rId19" Type="http://schemas.openxmlformats.org/officeDocument/2006/relationships/hyperlink" Target="http://prola.aps.org/abstract/PRB/v58/i17/p11103_1" TargetMode="External" /><Relationship Id="rId20" Type="http://schemas.openxmlformats.org/officeDocument/2006/relationships/hyperlink" Target="http://www.sciencedirect.com/science?_ob=ArticleURL&amp;_udi=B6TJN-473FHRF-2D&amp;_user=10&amp;_rdoc=1&amp;_fmt=&amp;_orig=search&amp;_sort=d&amp;view=c&amp;_acct=C000050221&amp;_version=1&amp;_urlVersion=0&amp;_userid=10&amp;md5=090ee15749f276bc6f923c3101744260" TargetMode="External" /><Relationship Id="rId21" Type="http://schemas.openxmlformats.org/officeDocument/2006/relationships/hyperlink" Target="http://www.sciencedirect.com/science?_ob=ArticleURL&amp;_udi=B6TJN-470F94R-5P&amp;_user=10&amp;_rdoc=1&amp;_fmt=&amp;_orig=search&amp;_sort=d&amp;view=c&amp;_acct=C000050221&amp;_version=1&amp;_urlVersion=0&amp;_userid=10&amp;md5=2362519e12613cfb771caf5b40439669" TargetMode="External" /><Relationship Id="rId22" Type="http://schemas.openxmlformats.org/officeDocument/2006/relationships/hyperlink" Target="http://www.sciencedirect.com/science?_ob=ArticleURL&amp;_udi=B6TVB-471YMHY-C1&amp;_user=10&amp;_rdoc=1&amp;_fmt=&amp;_orig=search&amp;_sort=d&amp;view=c&amp;_acct=C000050221&amp;_version=1&amp;_urlVersion=0&amp;_userid=10&amp;md5=f13c93fd74eb329e83114f2cc2068d73" TargetMode="External" /><Relationship Id="rId23" Type="http://schemas.openxmlformats.org/officeDocument/2006/relationships/hyperlink" Target="http://www.sciencedirect.com/science?_ob=ArticleURL&amp;_udi=B6TVB-472PN26-1J&amp;_user=10&amp;_rdoc=1&amp;_fmt=&amp;_orig=search&amp;_sort=d&amp;view=c&amp;_acct=C000050221&amp;_version=1&amp;_urlVersion=0&amp;_userid=10&amp;md5=20a288f2dd0b5a7e4cc8c1d5e095b7b0" TargetMode="External" /><Relationship Id="rId24" Type="http://schemas.openxmlformats.org/officeDocument/2006/relationships/hyperlink" Target="http://prola.aps.org/abstract/PRC/v15/i2/p579_1" TargetMode="External" /><Relationship Id="rId25" Type="http://schemas.openxmlformats.org/officeDocument/2006/relationships/hyperlink" Target="http://www.sciencedirect.com/science?_ob=ArticleURL&amp;_udi=B6TVB-471YV03-B2&amp;_user=10&amp;_rdoc=1&amp;_fmt=&amp;_orig=search&amp;_sort=d&amp;view=c&amp;_acct=C000050221&amp;_version=1&amp;_urlVersion=0&amp;_userid=10&amp;md5=1f8c79cd0416e69a54f1add7dff017be" TargetMode="External" /><Relationship Id="rId26" Type="http://schemas.openxmlformats.org/officeDocument/2006/relationships/hyperlink" Target="http://www.sciencedirect.com/science?_ob=ArticleURL&amp;_udi=B73DR-472SH69-13&amp;_user=10&amp;_rdoc=1&amp;_fmt=&amp;_orig=search&amp;_sort=d&amp;view=c&amp;_acct=C000050221&amp;_version=1&amp;_urlVersion=0&amp;_userid=10&amp;md5=91176fe406f43f96d8a9cdeb064adb19" TargetMode="External" /><Relationship Id="rId27" Type="http://schemas.openxmlformats.org/officeDocument/2006/relationships/hyperlink" Target="http://prola.aps.org/abstract/PRC/v7/i6/p2432_1" TargetMode="External" /><Relationship Id="rId28" Type="http://schemas.openxmlformats.org/officeDocument/2006/relationships/hyperlink" Target="http://prola.aps.org/abstract/PRC/v7/i6/p2432_1" TargetMode="External" /><Relationship Id="rId29" Type="http://schemas.openxmlformats.org/officeDocument/2006/relationships/hyperlink" Target="http://www.sciencedirect.com/science?_ob=ArticleURL&amp;_udi=B6TVB-48NBPWB-3N&amp;_user=10&amp;_rdoc=1&amp;_fmt=&amp;_orig=search&amp;_sort=d&amp;view=c&amp;_acct=C000050221&amp;_version=1&amp;_urlVersion=0&amp;_userid=10&amp;md5=7fad38c4919f5a07dae6ecccf456f25e" TargetMode="External" /><Relationship Id="rId30" Type="http://schemas.openxmlformats.org/officeDocument/2006/relationships/hyperlink" Target="http://www.sciencedirect.com/science?_ob=ArticleURL&amp;_udi=B6WBB-45FK5YD-1&amp;_user=10&amp;_rdoc=1&amp;_fmt=&amp;_orig=search&amp;_sort=d&amp;view=c&amp;_acct=C000050221&amp;_version=1&amp;_urlVersion=0&amp;_userid=10&amp;md5=eb406121def5147a2d74469c93dfa624" TargetMode="External" /><Relationship Id="rId31" Type="http://schemas.openxmlformats.org/officeDocument/2006/relationships/hyperlink" Target="http://prola.aps.org/abstract/PRC/v69/i6/e064305" TargetMode="External" /><Relationship Id="rId32" Type="http://schemas.openxmlformats.org/officeDocument/2006/relationships/hyperlink" Target="http://www.springerlink.com/content/68wy91eal0rqh789/" TargetMode="External" /><Relationship Id="rId33" Type="http://schemas.openxmlformats.org/officeDocument/2006/relationships/hyperlink" Target="http://www.sciencedirect.com/science?_ob=ArticleURL&amp;_udi=B6TVB-473NF1R-M2&amp;_user=10&amp;_rdoc=1&amp;_fmt=&amp;_orig=search&amp;_sort=d&amp;view=c&amp;_acct=C000050221&amp;_version=1&amp;_urlVersion=0&amp;_userid=10&amp;md5=5bd2a09ae3074f5472c79df398b48680" TargetMode="External" /><Relationship Id="rId34" Type="http://schemas.openxmlformats.org/officeDocument/2006/relationships/hyperlink" Target="http://www.sciencedirect.com/science?_ob=ArticleURL&amp;_udi=B6TVB-471YMHY-C1&amp;_user=10&amp;_rdoc=1&amp;_fmt=&amp;_orig=search&amp;_sort=d&amp;view=c&amp;_acct=C000050221&amp;_version=1&amp;_urlVersion=0&amp;_userid=10&amp;md5=f13c93fd74eb329e83114f2cc2068d73" TargetMode="External" /><Relationship Id="rId35" Type="http://schemas.openxmlformats.org/officeDocument/2006/relationships/hyperlink" Target="http://www.sciencedirect.com/science?_ob=ArticleURL&amp;_udi=B6TVB-47312BX-XB&amp;_user=10&amp;_rdoc=1&amp;_fmt=&amp;_orig=search&amp;_sort=d&amp;view=c&amp;_acct=C000050221&amp;_version=1&amp;_urlVersion=0&amp;_userid=10&amp;md5=fdd679b94430ddef74dc6001f2808fe1" TargetMode="External" /><Relationship Id="rId36" Type="http://schemas.openxmlformats.org/officeDocument/2006/relationships/hyperlink" Target="http://www.sciencedirect.com/science?_ob=ArticleURL&amp;_udi=B6TVB-472PRCD-62&amp;_user=10&amp;_rdoc=1&amp;_fmt=&amp;_orig=search&amp;_sort=d&amp;view=c&amp;_acct=C000050221&amp;_version=1&amp;_urlVersion=0&amp;_userid=10&amp;md5=526b80438d32eee57133f34370186e72" TargetMode="External" /><Relationship Id="rId37" Type="http://schemas.openxmlformats.org/officeDocument/2006/relationships/hyperlink" Target="http://prola.aps.org/abstract/PRC/v7/i5/p1900_1" TargetMode="External" /><Relationship Id="rId38" Type="http://schemas.openxmlformats.org/officeDocument/2006/relationships/hyperlink" Target="http://www.sciencedirect.com/science?_ob=ArticleURL&amp;_udi=B6TVB-471XSKD-1S&amp;_user=10&amp;_rdoc=1&amp;_fmt=&amp;_orig=search&amp;_sort=d&amp;view=c&amp;_acct=C000050221&amp;_version=1&amp;_urlVersion=0&amp;_userid=10&amp;md5=4118f511a56e0c57fb2034d36744a4ef" TargetMode="External" /><Relationship Id="rId39" Type="http://schemas.openxmlformats.org/officeDocument/2006/relationships/hyperlink" Target="http://prola.aps.org/pdf/PRC/v20/i2/p415_1" TargetMode="External" /><Relationship Id="rId40" Type="http://schemas.openxmlformats.org/officeDocument/2006/relationships/hyperlink" Target="http://www.iop.org/EJ/article/0004-637X/643/1/471/63173.web.pdf" TargetMode="External" /><Relationship Id="rId41" Type="http://schemas.openxmlformats.org/officeDocument/2006/relationships/hyperlink" Target="http://www.sciencedirect.com/science?_ob=MImg&amp;_imagekey=B6TVB-4GFTP27-4B-1&amp;_cdi=5530&amp;_user=4311358&amp;_orig=search&amp;_coverDate=07%2F25%2F2005&amp;_sk=992419999&amp;view=c&amp;wchp=dGLbVlb-zSkWA&amp;md5=48df4674b6ac56e7288cac049547f00c&amp;ie=/sdarticle.pdf" TargetMode="External" /><Relationship Id="rId42" Type="http://schemas.openxmlformats.org/officeDocument/2006/relationships/hyperlink" Target="http://www.sciencedirect.com/science?_ob=MImg&amp;_imagekey=B6TVB-4GFTP27-3X-1&amp;_cdi=5530&amp;_user=4311358&amp;_orig=search&amp;_coverDate=07%2F25%2F2005&amp;_sk=992419999&amp;view=c&amp;wchp=dGLbVlb-zSkzk&amp;md5=ea8aa5a684b90ce687a5d3eb2c804c0b&amp;ie=/sdarticle.pdf" TargetMode="External" /><Relationship Id="rId43" Type="http://schemas.openxmlformats.org/officeDocument/2006/relationships/hyperlink" Target="http://www.sciencedirect.com/science?_ob=MImg&amp;_imagekey=B6TVB-43GCDFN-K-1&amp;_cdi=5530&amp;_user=4311358&amp;_orig=search&amp;_coverDate=05%2F21%2F2001&amp;_sk=993119998&amp;view=c&amp;wchp=dGLbVtz-zSkWb&amp;md5=5becc85ddff3653c8fab9a1bc19e4ac6&amp;ie=/sdarticle.pdf" TargetMode="External" /><Relationship Id="rId44" Type="http://schemas.openxmlformats.org/officeDocument/2006/relationships/hyperlink" Target="http://prola.aps.org/pdf/PRL/v87/i20/e202501" TargetMode="External" /><Relationship Id="rId45" Type="http://schemas.openxmlformats.org/officeDocument/2006/relationships/hyperlink" Target="http://prola.aps.org/pdf/PRC/v43/i6/p2849_1" TargetMode="External" /><Relationship Id="rId46" Type="http://schemas.openxmlformats.org/officeDocument/2006/relationships/hyperlink" Target="http://www.sciencedirect.com/science?_ob=ArticleURL&amp;_udi=B6TVB-472T8R6-CX&amp;_user=4311358&amp;_rdoc=1&amp;_fmt=&amp;_orig=search&amp;_sort=d&amp;view=c&amp;_acct=C000009418&amp;_version=1&amp;_urlVersion=0&amp;_userid=4311358&amp;md5=0ccf2e8365bd87a264c8c568d88a84a8#m4.1" TargetMode="External" /><Relationship Id="rId47" Type="http://schemas.openxmlformats.org/officeDocument/2006/relationships/hyperlink" Target="http://prola.aps.org/pdf/PRC/v7/i6/p2432_1" TargetMode="External" /><Relationship Id="rId48" Type="http://schemas.openxmlformats.org/officeDocument/2006/relationships/hyperlink" Target="http://www.sciencedirect.com/science?_ob=ArticleURL&amp;_udi=B6TVB-473NKH9-SY&amp;_user=4311358&amp;_rdoc=1&amp;_fmt=&amp;_orig=search&amp;_sort=d&amp;view=c&amp;_acct=C000009418&amp;_version=1&amp;_urlVersion=0&amp;_userid=4311358&amp;md5=bb462e786719e9ee0838005c89c24299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3"/>
  <sheetViews>
    <sheetView tabSelected="1" workbookViewId="0" topLeftCell="A1">
      <pane xSplit="1" topLeftCell="X1" activePane="topRight" state="frozen"/>
      <selection pane="topLeft" activeCell="A1" sqref="A1"/>
      <selection pane="topRight" activeCell="AF7" sqref="AF7"/>
    </sheetView>
  </sheetViews>
  <sheetFormatPr defaultColWidth="9.00390625" defaultRowHeight="13.5"/>
  <cols>
    <col min="1" max="1" width="13.875" style="0" bestFit="1" customWidth="1"/>
    <col min="6" max="6" width="13.00390625" style="0" bestFit="1" customWidth="1"/>
    <col min="7" max="7" width="13.625" style="0" bestFit="1" customWidth="1"/>
    <col min="23" max="23" width="14.625" style="0" customWidth="1"/>
    <col min="24" max="24" width="13.50390625" style="0" customWidth="1"/>
    <col min="29" max="29" width="22.875" style="0" bestFit="1" customWidth="1"/>
    <col min="30" max="30" width="22.875" style="0" customWidth="1"/>
    <col min="31" max="31" width="14.625" style="35" bestFit="1" customWidth="1"/>
  </cols>
  <sheetData>
    <row r="1" spans="1:35" s="1" customFormat="1" ht="12.75" customHeight="1">
      <c r="A1" s="3" t="s">
        <v>502</v>
      </c>
      <c r="B1" s="3" t="s">
        <v>503</v>
      </c>
      <c r="C1" s="3" t="s">
        <v>504</v>
      </c>
      <c r="D1" s="3" t="s">
        <v>505</v>
      </c>
      <c r="E1" s="3" t="s">
        <v>506</v>
      </c>
      <c r="F1" s="25" t="s">
        <v>507</v>
      </c>
      <c r="G1" s="25" t="s">
        <v>508</v>
      </c>
      <c r="H1" s="26" t="s">
        <v>509</v>
      </c>
      <c r="I1" s="26" t="s">
        <v>510</v>
      </c>
      <c r="J1" s="26" t="s">
        <v>511</v>
      </c>
      <c r="K1" s="26" t="s">
        <v>512</v>
      </c>
      <c r="L1" s="26" t="s">
        <v>513</v>
      </c>
      <c r="M1" s="26" t="s">
        <v>514</v>
      </c>
      <c r="N1" s="26" t="s">
        <v>515</v>
      </c>
      <c r="O1" s="26" t="s">
        <v>516</v>
      </c>
      <c r="P1" s="26" t="s">
        <v>517</v>
      </c>
      <c r="Q1" s="26" t="s">
        <v>518</v>
      </c>
      <c r="R1" s="26" t="s">
        <v>519</v>
      </c>
      <c r="S1" s="6" t="s">
        <v>520</v>
      </c>
      <c r="T1" s="3" t="s">
        <v>521</v>
      </c>
      <c r="U1" s="2" t="s">
        <v>522</v>
      </c>
      <c r="V1" s="3" t="s">
        <v>523</v>
      </c>
      <c r="W1" s="3" t="s">
        <v>524</v>
      </c>
      <c r="X1" s="3" t="s">
        <v>525</v>
      </c>
      <c r="Y1" s="3" t="s">
        <v>526</v>
      </c>
      <c r="Z1" s="3" t="s">
        <v>527</v>
      </c>
      <c r="AA1" s="3" t="s">
        <v>528</v>
      </c>
      <c r="AB1" s="3"/>
      <c r="AC1" s="27" t="s">
        <v>949</v>
      </c>
      <c r="AD1" s="27" t="s">
        <v>465</v>
      </c>
      <c r="AE1" s="33" t="s">
        <v>755</v>
      </c>
      <c r="AF1" s="3"/>
      <c r="AG1" s="3"/>
      <c r="AH1" s="3"/>
      <c r="AI1" s="5"/>
    </row>
    <row r="2" spans="6:31" s="1" customFormat="1" ht="12.75" customHeight="1"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7"/>
      <c r="U2" s="38"/>
      <c r="AC2" s="39"/>
      <c r="AD2" s="39"/>
      <c r="AE2" s="40"/>
    </row>
    <row r="3" spans="1:32" ht="14.25" customHeight="1">
      <c r="A3" s="12" t="s">
        <v>297</v>
      </c>
      <c r="B3" s="12">
        <v>10</v>
      </c>
      <c r="C3" s="12">
        <v>19</v>
      </c>
      <c r="D3" s="12" t="s">
        <v>473</v>
      </c>
      <c r="E3" s="12" t="s">
        <v>474</v>
      </c>
      <c r="F3" s="13" t="s">
        <v>479</v>
      </c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298</v>
      </c>
      <c r="S3" s="14" t="s">
        <v>476</v>
      </c>
      <c r="T3" s="12">
        <v>61</v>
      </c>
      <c r="U3" s="13" t="s">
        <v>299</v>
      </c>
      <c r="V3" s="12">
        <v>2000</v>
      </c>
      <c r="W3" s="15" t="s">
        <v>300</v>
      </c>
      <c r="X3" s="15" t="s">
        <v>301</v>
      </c>
      <c r="Y3" s="24" t="s">
        <v>302</v>
      </c>
      <c r="Z3" s="16" t="s">
        <v>303</v>
      </c>
      <c r="AA3" s="1"/>
      <c r="AB3" s="1"/>
      <c r="AC3" s="1" t="str">
        <f>S3&amp;"."&amp;IF(IF(T3="","",T3)&amp;IF(V3="",",","("&amp;V3&amp;")")&amp;IF(U3="","",U3)=",","",IF(T3="","",T3)&amp;IF(V3="",",","("&amp;V3&amp;")")&amp;IF(U3="","",U3))</f>
        <v>PR/C.61(2000)057303</v>
      </c>
      <c r="AD3" s="1" t="str">
        <f aca="true" t="shared" si="0" ref="AD3:AD63">W3&amp;"."&amp;V3</f>
        <v>H.T.Fortune.2000</v>
      </c>
      <c r="AE3" s="34" t="str">
        <f>IF(COUNTIF(EXFOR!J2,"*"&amp;AC3&amp;"*")&gt;0,"○",IF(COUNTIF(EXFOR!J2,"*"&amp;W3&amp;"*"&amp;V3)&gt;0,"△","×"))</f>
        <v>×</v>
      </c>
      <c r="AF3" s="1"/>
    </row>
    <row r="4" spans="1:32" ht="13.5">
      <c r="A4" s="12" t="s">
        <v>297</v>
      </c>
      <c r="B4" s="12">
        <v>10</v>
      </c>
      <c r="C4" s="12">
        <v>19</v>
      </c>
      <c r="D4" s="12" t="s">
        <v>473</v>
      </c>
      <c r="E4" s="12" t="s">
        <v>474</v>
      </c>
      <c r="F4" s="13" t="s">
        <v>479</v>
      </c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304</v>
      </c>
      <c r="S4" s="14" t="s">
        <v>459</v>
      </c>
      <c r="T4" s="12">
        <v>588</v>
      </c>
      <c r="U4" s="13" t="s">
        <v>305</v>
      </c>
      <c r="V4" s="12">
        <v>1995</v>
      </c>
      <c r="W4" s="15" t="s">
        <v>306</v>
      </c>
      <c r="X4" s="15" t="s">
        <v>306</v>
      </c>
      <c r="Y4" s="15" t="s">
        <v>307</v>
      </c>
      <c r="Z4" s="16" t="s">
        <v>308</v>
      </c>
      <c r="AA4" s="1"/>
      <c r="AB4" s="1"/>
      <c r="AC4" s="1" t="str">
        <f aca="true" t="shared" si="1" ref="AC4:AC71">S4&amp;"."&amp;IF(IF(T4="","",T4)&amp;IF(V4="",",","("&amp;V4&amp;")")&amp;IF(U4="","",U4)=",","",IF(T4="","",T4)&amp;IF(V4="",",","("&amp;V4&amp;")")&amp;IF(U4="","",U4))</f>
        <v>NP/A.588(1995)305c</v>
      </c>
      <c r="AD4" s="1" t="str">
        <f t="shared" si="0"/>
        <v>S.Kubono.1995</v>
      </c>
      <c r="AE4" s="34" t="str">
        <f>IF(COUNTIF(EXFOR!J3,"*"&amp;AC4&amp;"*")&gt;0,"○",IF(COUNTIF(EXFOR!J3,"*"&amp;W4&amp;"*"&amp;V4)&gt;0,"△","×"))</f>
        <v>×</v>
      </c>
      <c r="AF4" s="1"/>
    </row>
    <row r="5" spans="1:32" ht="14.25" customHeight="1">
      <c r="A5" s="12" t="s">
        <v>297</v>
      </c>
      <c r="B5" s="12">
        <v>10</v>
      </c>
      <c r="C5" s="12">
        <v>19</v>
      </c>
      <c r="D5" s="12" t="s">
        <v>473</v>
      </c>
      <c r="E5" s="12" t="s">
        <v>474</v>
      </c>
      <c r="F5" s="13" t="s">
        <v>480</v>
      </c>
      <c r="G5" s="13"/>
      <c r="H5" s="12"/>
      <c r="I5" s="12"/>
      <c r="J5" s="12" t="s">
        <v>481</v>
      </c>
      <c r="K5" s="12"/>
      <c r="L5" s="12"/>
      <c r="M5" s="12"/>
      <c r="N5" s="12"/>
      <c r="O5" s="12"/>
      <c r="P5" s="12"/>
      <c r="Q5" s="12"/>
      <c r="R5" s="12" t="s">
        <v>309</v>
      </c>
      <c r="S5" s="14" t="s">
        <v>476</v>
      </c>
      <c r="T5" s="12">
        <v>48</v>
      </c>
      <c r="U5" s="13" t="s">
        <v>310</v>
      </c>
      <c r="V5" s="12">
        <v>1993</v>
      </c>
      <c r="W5" s="15" t="s">
        <v>311</v>
      </c>
      <c r="X5" s="15" t="s">
        <v>312</v>
      </c>
      <c r="Y5" s="15" t="s">
        <v>313</v>
      </c>
      <c r="Z5" s="16" t="s">
        <v>533</v>
      </c>
      <c r="AA5" s="1"/>
      <c r="AB5" s="1"/>
      <c r="AC5" s="1" t="str">
        <f t="shared" si="1"/>
        <v>PR/C.48(1993)1456</v>
      </c>
      <c r="AD5" s="1" t="str">
        <f t="shared" si="0"/>
        <v>B.A.Brown.1993</v>
      </c>
      <c r="AE5" s="34" t="str">
        <f>IF(COUNTIF(EXFOR!J4,"*"&amp;AC5&amp;"*")&gt;0,"○",IF(COUNTIF(EXFOR!J4,"*"&amp;W5&amp;"*"&amp;V5)&gt;0,"△","×"))</f>
        <v>×</v>
      </c>
      <c r="AF5" s="1"/>
    </row>
    <row r="6" spans="1:32" ht="15" customHeight="1">
      <c r="A6" s="12" t="s">
        <v>297</v>
      </c>
      <c r="B6" s="12">
        <v>10</v>
      </c>
      <c r="C6" s="12">
        <v>19</v>
      </c>
      <c r="D6" s="12" t="s">
        <v>473</v>
      </c>
      <c r="E6" s="12" t="s">
        <v>474</v>
      </c>
      <c r="F6" s="13"/>
      <c r="G6" s="13" t="s">
        <v>424</v>
      </c>
      <c r="H6" s="12"/>
      <c r="I6" s="12" t="s">
        <v>481</v>
      </c>
      <c r="J6" s="12"/>
      <c r="K6" s="12"/>
      <c r="L6" s="12"/>
      <c r="M6" s="12"/>
      <c r="N6" s="12"/>
      <c r="O6" s="12"/>
      <c r="P6" s="12"/>
      <c r="Q6" s="12"/>
      <c r="R6" s="12" t="s">
        <v>534</v>
      </c>
      <c r="S6" s="14" t="s">
        <v>459</v>
      </c>
      <c r="T6" s="12">
        <v>517</v>
      </c>
      <c r="U6" s="13" t="s">
        <v>535</v>
      </c>
      <c r="V6" s="12">
        <v>1990</v>
      </c>
      <c r="W6" s="15" t="s">
        <v>536</v>
      </c>
      <c r="X6" s="15" t="s">
        <v>537</v>
      </c>
      <c r="Y6" s="15" t="s">
        <v>538</v>
      </c>
      <c r="Z6" s="16" t="s">
        <v>539</v>
      </c>
      <c r="AA6" s="1"/>
      <c r="AB6" s="1"/>
      <c r="AC6" s="1" t="str">
        <f t="shared" si="1"/>
        <v>NP/A.517(1990)143</v>
      </c>
      <c r="AD6" s="1" t="str">
        <f t="shared" si="0"/>
        <v>P.Descouvemont.1990</v>
      </c>
      <c r="AE6" s="34" t="str">
        <f>IF(COUNTIF(EXFOR!J5,"*"&amp;AC6&amp;"*")&gt;0,"○",IF(COUNTIF(EXFOR!J5,"*"&amp;W6&amp;"*"&amp;V6)&gt;0,"△","×"))</f>
        <v>×</v>
      </c>
      <c r="AF6" s="1"/>
    </row>
    <row r="7" spans="1:32" ht="15">
      <c r="A7" s="12" t="s">
        <v>297</v>
      </c>
      <c r="B7" s="12">
        <v>10</v>
      </c>
      <c r="C7" s="12">
        <v>19</v>
      </c>
      <c r="D7" s="12" t="s">
        <v>473</v>
      </c>
      <c r="E7" s="12" t="s">
        <v>474</v>
      </c>
      <c r="F7" s="13" t="s">
        <v>479</v>
      </c>
      <c r="G7" s="13"/>
      <c r="H7" s="12"/>
      <c r="I7" s="12"/>
      <c r="J7" s="12" t="s">
        <v>481</v>
      </c>
      <c r="K7" s="12"/>
      <c r="L7" s="12"/>
      <c r="M7" s="12"/>
      <c r="N7" s="12"/>
      <c r="O7" s="12"/>
      <c r="P7" s="12"/>
      <c r="Q7" s="12"/>
      <c r="R7" s="12" t="s">
        <v>540</v>
      </c>
      <c r="S7" s="17" t="s">
        <v>541</v>
      </c>
      <c r="T7" s="12"/>
      <c r="U7" s="13"/>
      <c r="V7" s="12"/>
      <c r="W7" s="15" t="s">
        <v>306</v>
      </c>
      <c r="X7" s="15" t="s">
        <v>542</v>
      </c>
      <c r="Y7" s="15" t="s">
        <v>0</v>
      </c>
      <c r="Z7" s="12"/>
      <c r="AA7" s="1"/>
      <c r="AB7" s="1"/>
      <c r="AC7" s="1" t="str">
        <f t="shared" si="1"/>
        <v>Inst.Nucl.Study, Univ.Tokyo, Ann.Rept., 1988, p.13 (1989).</v>
      </c>
      <c r="AD7" s="1" t="str">
        <f t="shared" si="0"/>
        <v>S.Kubono.</v>
      </c>
      <c r="AE7" s="34" t="str">
        <f>IF(COUNTIF(EXFOR!J6,"*"&amp;AC7&amp;"*")&gt;0,"○",IF(COUNTIF(EXFOR!J6,"*"&amp;W7&amp;"*"&amp;V7)&gt;0,"△","×"))</f>
        <v>×</v>
      </c>
      <c r="AF7" s="1"/>
    </row>
    <row r="8" spans="1:32" ht="15">
      <c r="A8" s="12" t="s">
        <v>297</v>
      </c>
      <c r="B8" s="12">
        <v>10</v>
      </c>
      <c r="C8" s="12">
        <v>19</v>
      </c>
      <c r="D8" s="12" t="s">
        <v>473</v>
      </c>
      <c r="E8" s="12" t="s">
        <v>474</v>
      </c>
      <c r="F8" s="13" t="s">
        <v>457</v>
      </c>
      <c r="G8" s="13" t="s">
        <v>1</v>
      </c>
      <c r="H8" s="12" t="s">
        <v>460</v>
      </c>
      <c r="I8" s="12" t="s">
        <v>481</v>
      </c>
      <c r="J8" s="12" t="s">
        <v>481</v>
      </c>
      <c r="K8" s="12"/>
      <c r="L8" s="12"/>
      <c r="M8" s="12"/>
      <c r="N8" s="12"/>
      <c r="O8" s="12"/>
      <c r="P8" s="12"/>
      <c r="Q8" s="12"/>
      <c r="R8" s="12" t="s">
        <v>2</v>
      </c>
      <c r="S8" s="14" t="s">
        <v>462</v>
      </c>
      <c r="T8" s="12">
        <v>301</v>
      </c>
      <c r="U8" s="13" t="s">
        <v>3</v>
      </c>
      <c r="V8" s="12">
        <v>1986</v>
      </c>
      <c r="W8" s="15" t="s">
        <v>356</v>
      </c>
      <c r="X8" s="15" t="s">
        <v>357</v>
      </c>
      <c r="Y8" s="15" t="s">
        <v>358</v>
      </c>
      <c r="Z8" s="16" t="s">
        <v>348</v>
      </c>
      <c r="AA8" s="1"/>
      <c r="AB8" s="1"/>
      <c r="AC8" s="1" t="str">
        <f t="shared" si="1"/>
        <v>AJ.301(1986)629</v>
      </c>
      <c r="AD8" s="1" t="str">
        <f t="shared" si="0"/>
        <v>K.Langanke.1986</v>
      </c>
      <c r="AE8" s="34" t="str">
        <f>IF(COUNTIF(EXFOR!J7,"*"&amp;AC8&amp;"*")&gt;0,"○",IF(COUNTIF(EXFOR!J7,"*"&amp;W8&amp;"*"&amp;V8)&gt;0,"△","×"))</f>
        <v>×</v>
      </c>
      <c r="AF8" s="1"/>
    </row>
    <row r="9" spans="1:32" ht="13.5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/>
      <c r="T9" s="12"/>
      <c r="U9" s="13"/>
      <c r="V9" s="12"/>
      <c r="W9" s="15"/>
      <c r="X9" s="15"/>
      <c r="Y9" s="15"/>
      <c r="Z9" s="16"/>
      <c r="AA9" s="1"/>
      <c r="AB9" s="1"/>
      <c r="AC9" s="1"/>
      <c r="AD9" s="1" t="str">
        <f t="shared" si="0"/>
        <v>.</v>
      </c>
      <c r="AE9" s="34"/>
      <c r="AF9" s="1"/>
    </row>
    <row r="10" spans="1:32" ht="13.5">
      <c r="A10" s="12" t="s">
        <v>349</v>
      </c>
      <c r="B10" s="12">
        <v>10</v>
      </c>
      <c r="C10" s="12">
        <v>20</v>
      </c>
      <c r="D10" s="12" t="s">
        <v>464</v>
      </c>
      <c r="E10" s="12" t="s">
        <v>474</v>
      </c>
      <c r="F10" s="13" t="s">
        <v>350</v>
      </c>
      <c r="G10" s="13"/>
      <c r="H10" s="12"/>
      <c r="I10" s="12"/>
      <c r="J10" s="12"/>
      <c r="K10" s="12"/>
      <c r="L10" s="12" t="s">
        <v>475</v>
      </c>
      <c r="M10" s="12"/>
      <c r="N10" s="12"/>
      <c r="O10" s="12"/>
      <c r="P10" s="12"/>
      <c r="Q10" s="12"/>
      <c r="R10" s="12" t="s">
        <v>351</v>
      </c>
      <c r="S10" s="17" t="s">
        <v>352</v>
      </c>
      <c r="T10" s="12">
        <v>276</v>
      </c>
      <c r="U10" s="13" t="s">
        <v>353</v>
      </c>
      <c r="V10" s="12">
        <v>2008</v>
      </c>
      <c r="W10" s="15" t="s">
        <v>354</v>
      </c>
      <c r="X10" s="15" t="s">
        <v>354</v>
      </c>
      <c r="Y10" s="15" t="s">
        <v>355</v>
      </c>
      <c r="Z10" s="16" t="s">
        <v>756</v>
      </c>
      <c r="AA10" s="1"/>
      <c r="AB10" s="1"/>
      <c r="AC10" s="1" t="str">
        <f t="shared" si="1"/>
        <v>JRN.276(2008)825</v>
      </c>
      <c r="AD10" s="1" t="str">
        <f t="shared" si="0"/>
        <v>Zs.Revay.2008</v>
      </c>
      <c r="AE10" s="34" t="str">
        <f>IF(COUNTIF(EXFOR!G$3:G$5,"*"&amp;AC10&amp;"*")&gt;0,"○",IF(COUNTIF(EXFOR!J$3:J$5,"*"&amp;W10&amp;"*"&amp;V10)&gt;0,"△","×"))</f>
        <v>×</v>
      </c>
      <c r="AF10" s="1"/>
    </row>
    <row r="11" spans="1:32" ht="14.25">
      <c r="A11" s="12" t="s">
        <v>349</v>
      </c>
      <c r="B11" s="12">
        <v>10</v>
      </c>
      <c r="C11" s="12">
        <v>20</v>
      </c>
      <c r="D11" s="12" t="s">
        <v>464</v>
      </c>
      <c r="E11" s="12" t="s">
        <v>474</v>
      </c>
      <c r="F11" s="13" t="s">
        <v>757</v>
      </c>
      <c r="G11" s="13" t="s">
        <v>758</v>
      </c>
      <c r="H11" s="12" t="s">
        <v>759</v>
      </c>
      <c r="I11" s="12"/>
      <c r="J11" s="12"/>
      <c r="K11" s="12"/>
      <c r="L11" s="12" t="s">
        <v>475</v>
      </c>
      <c r="M11" s="12"/>
      <c r="N11" s="12"/>
      <c r="O11" s="12"/>
      <c r="P11" s="12"/>
      <c r="Q11" s="12"/>
      <c r="R11" s="12" t="s">
        <v>760</v>
      </c>
      <c r="S11" s="14" t="s">
        <v>459</v>
      </c>
      <c r="T11" s="12">
        <v>718</v>
      </c>
      <c r="U11" s="13" t="s">
        <v>761</v>
      </c>
      <c r="V11" s="12">
        <v>2003</v>
      </c>
      <c r="W11" s="15" t="s">
        <v>762</v>
      </c>
      <c r="X11" s="15" t="s">
        <v>763</v>
      </c>
      <c r="Y11" s="15" t="s">
        <v>764</v>
      </c>
      <c r="Z11" s="16" t="s">
        <v>765</v>
      </c>
      <c r="AA11" s="1"/>
      <c r="AB11" s="1"/>
      <c r="AC11" s="1" t="str">
        <f t="shared" si="1"/>
        <v>NP/A.718(2003)527c</v>
      </c>
      <c r="AD11" s="1" t="str">
        <f t="shared" si="0"/>
        <v>A.Tomyo.2003</v>
      </c>
      <c r="AE11" s="34" t="str">
        <f>IF(COUNTIF(EXFOR!G$3:G$5,"*"&amp;AC11&amp;"*")&gt;0,"○",IF(COUNTIF(EXFOR!J$3:J$5,"*"&amp;W11&amp;"*"&amp;V11)&gt;0,"△","×"))</f>
        <v>×</v>
      </c>
      <c r="AF11" s="1"/>
    </row>
    <row r="12" spans="1:32" ht="13.5">
      <c r="A12" s="12" t="s">
        <v>349</v>
      </c>
      <c r="B12" s="12">
        <v>10</v>
      </c>
      <c r="C12" s="12">
        <v>20</v>
      </c>
      <c r="D12" s="12" t="s">
        <v>464</v>
      </c>
      <c r="E12" s="12" t="s">
        <v>474</v>
      </c>
      <c r="F12" s="13" t="s">
        <v>766</v>
      </c>
      <c r="G12" s="13"/>
      <c r="H12" s="12"/>
      <c r="I12" s="12"/>
      <c r="J12" s="12"/>
      <c r="K12" s="12"/>
      <c r="L12" s="12" t="s">
        <v>767</v>
      </c>
      <c r="M12" s="12"/>
      <c r="N12" s="12"/>
      <c r="O12" s="12"/>
      <c r="P12" s="12"/>
      <c r="Q12" s="12"/>
      <c r="R12" s="12" t="s">
        <v>768</v>
      </c>
      <c r="S12" s="17" t="s">
        <v>769</v>
      </c>
      <c r="T12" s="12">
        <v>80</v>
      </c>
      <c r="U12" s="13" t="s">
        <v>461</v>
      </c>
      <c r="V12" s="12">
        <v>2002</v>
      </c>
      <c r="W12" s="15" t="s">
        <v>770</v>
      </c>
      <c r="X12" s="15" t="s">
        <v>771</v>
      </c>
      <c r="Y12" s="15" t="s">
        <v>772</v>
      </c>
      <c r="Z12" s="16" t="s">
        <v>773</v>
      </c>
      <c r="AA12" s="1"/>
      <c r="AB12" s="1"/>
      <c r="AC12" s="1" t="str">
        <f t="shared" si="1"/>
        <v>At.Data Nucl.Data Tables.80(2002)1</v>
      </c>
      <c r="AD12" s="1" t="str">
        <f t="shared" si="0"/>
        <v>R.C.Reedy.2002</v>
      </c>
      <c r="AE12" s="34" t="str">
        <f>IF(COUNTIF(EXFOR!G$3:G$5,"*"&amp;AC12&amp;"*")&gt;0,"○",IF(COUNTIF(EXFOR!J$3:J$5,"*"&amp;W12&amp;"*"&amp;V12)&gt;0,"△","×"))</f>
        <v>×</v>
      </c>
      <c r="AF12" s="1"/>
    </row>
    <row r="13" spans="1:32" ht="15" customHeight="1">
      <c r="A13" s="12" t="s">
        <v>349</v>
      </c>
      <c r="B13" s="12">
        <v>10</v>
      </c>
      <c r="C13" s="12">
        <v>20</v>
      </c>
      <c r="D13" s="12" t="s">
        <v>464</v>
      </c>
      <c r="E13" s="12" t="s">
        <v>474</v>
      </c>
      <c r="F13" s="13" t="s">
        <v>766</v>
      </c>
      <c r="G13" s="13"/>
      <c r="H13" s="12"/>
      <c r="I13" s="12"/>
      <c r="J13" s="12"/>
      <c r="K13" s="12"/>
      <c r="L13" s="12" t="s">
        <v>767</v>
      </c>
      <c r="M13" s="12"/>
      <c r="N13" s="12"/>
      <c r="O13" s="12"/>
      <c r="P13" s="12"/>
      <c r="Q13" s="12"/>
      <c r="R13" s="12" t="s">
        <v>774</v>
      </c>
      <c r="S13" s="17" t="s">
        <v>775</v>
      </c>
      <c r="T13" s="12"/>
      <c r="U13" s="13"/>
      <c r="V13" s="12"/>
      <c r="W13" s="15" t="s">
        <v>776</v>
      </c>
      <c r="X13" s="15" t="s">
        <v>776</v>
      </c>
      <c r="Y13" s="15" t="s">
        <v>777</v>
      </c>
      <c r="Z13" s="12"/>
      <c r="AA13" s="1"/>
      <c r="AB13" s="1"/>
      <c r="AC13" s="1" t="str">
        <f t="shared" si="1"/>
        <v>INDC(CPR)-051 (2000).</v>
      </c>
      <c r="AD13" s="1" t="str">
        <f t="shared" si="0"/>
        <v>C.Zhou.</v>
      </c>
      <c r="AE13" s="34" t="str">
        <f>IF(COUNTIF(EXFOR!G$3:G$5,"*"&amp;AC13&amp;"*")&gt;0,"○",IF(COUNTIF(EXFOR!J$3:J$5,"*"&amp;W13&amp;"*"&amp;V13)&gt;0,"△","×"))</f>
        <v>×</v>
      </c>
      <c r="AF13" s="1"/>
    </row>
    <row r="14" spans="1:32" ht="13.5">
      <c r="A14" s="12" t="s">
        <v>349</v>
      </c>
      <c r="B14" s="12">
        <v>10</v>
      </c>
      <c r="C14" s="12">
        <v>20</v>
      </c>
      <c r="D14" s="12" t="s">
        <v>464</v>
      </c>
      <c r="E14" s="12" t="s">
        <v>474</v>
      </c>
      <c r="F14" s="13" t="s">
        <v>778</v>
      </c>
      <c r="G14" s="13" t="s">
        <v>779</v>
      </c>
      <c r="H14" s="12" t="s">
        <v>475</v>
      </c>
      <c r="I14" s="12"/>
      <c r="J14" s="12"/>
      <c r="K14" s="12"/>
      <c r="L14" s="12"/>
      <c r="M14" s="12"/>
      <c r="N14" s="12"/>
      <c r="O14" s="12"/>
      <c r="P14" s="12"/>
      <c r="Q14" s="12"/>
      <c r="R14" s="12" t="s">
        <v>780</v>
      </c>
      <c r="S14" s="17" t="s">
        <v>781</v>
      </c>
      <c r="T14" s="12"/>
      <c r="U14" s="13"/>
      <c r="V14" s="12"/>
      <c r="W14" s="15" t="s">
        <v>782</v>
      </c>
      <c r="X14" s="15" t="s">
        <v>783</v>
      </c>
      <c r="Y14" s="15" t="s">
        <v>784</v>
      </c>
      <c r="Z14" s="12"/>
      <c r="AA14" s="1"/>
      <c r="AB14" s="1"/>
      <c r="AC14" s="1" t="str">
        <f t="shared" si="1"/>
        <v>Proc.10th Intern.Symposium on Capture Gamma-Ray Spectroscopy and Related Topics, Santa Fe, New Mexico, 30 August-3 September 1999, S.Wender, Ed., p.458 (2000); AIP Conf.Proc. 529 (2000).</v>
      </c>
      <c r="AD14" s="1" t="str">
        <f t="shared" si="0"/>
        <v>T.Ohsaki.</v>
      </c>
      <c r="AE14" s="34" t="str">
        <f>IF(COUNTIF(EXFOR!G$3:G$5,"*"&amp;AC14&amp;"*")&gt;0,"○",IF(COUNTIF(EXFOR!J$3:J$5,"*"&amp;W14&amp;"*"&amp;V14)&gt;0,"△","×"))</f>
        <v>×</v>
      </c>
      <c r="AF14" s="1"/>
    </row>
    <row r="15" spans="1:32" ht="14.25">
      <c r="A15" s="12" t="s">
        <v>349</v>
      </c>
      <c r="B15" s="12">
        <v>10</v>
      </c>
      <c r="C15" s="12">
        <v>20</v>
      </c>
      <c r="D15" s="12" t="s">
        <v>464</v>
      </c>
      <c r="E15" s="12" t="s">
        <v>474</v>
      </c>
      <c r="F15" s="13" t="s">
        <v>766</v>
      </c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 t="s">
        <v>785</v>
      </c>
      <c r="S15" s="17" t="s">
        <v>786</v>
      </c>
      <c r="T15" s="12"/>
      <c r="U15" s="13"/>
      <c r="V15" s="12"/>
      <c r="W15" s="15" t="s">
        <v>776</v>
      </c>
      <c r="X15" s="15" t="s">
        <v>776</v>
      </c>
      <c r="Y15" s="15" t="s">
        <v>787</v>
      </c>
      <c r="Z15" s="12"/>
      <c r="AA15" s="1"/>
      <c r="AB15" s="1"/>
      <c r="AC15" s="1" t="str">
        <f t="shared" si="1"/>
        <v>INDC(CPR)-049/L, p.76 (1999).</v>
      </c>
      <c r="AD15" s="1" t="str">
        <f t="shared" si="0"/>
        <v>C.Zhou.</v>
      </c>
      <c r="AE15" s="34" t="str">
        <f>IF(COUNTIF(EXFOR!G$3:G$5,"*"&amp;AC15&amp;"*")&gt;0,"○",IF(COUNTIF(EXFOR!J$3:J$5,"*"&amp;W15&amp;"*"&amp;V15)&gt;0,"△","×"))</f>
        <v>×</v>
      </c>
      <c r="AF15" s="1"/>
    </row>
    <row r="16" spans="1:32" ht="14.25">
      <c r="A16" s="12" t="s">
        <v>349</v>
      </c>
      <c r="B16" s="20">
        <v>10</v>
      </c>
      <c r="C16" s="20">
        <v>20</v>
      </c>
      <c r="D16" s="20" t="s">
        <v>464</v>
      </c>
      <c r="E16" s="20" t="s">
        <v>474</v>
      </c>
      <c r="F16" s="21" t="s">
        <v>788</v>
      </c>
      <c r="G16" s="21" t="s">
        <v>477</v>
      </c>
      <c r="H16" s="20" t="s">
        <v>490</v>
      </c>
      <c r="I16" s="20"/>
      <c r="J16" s="20"/>
      <c r="K16" s="20"/>
      <c r="L16" s="20"/>
      <c r="M16" s="20"/>
      <c r="N16" s="20"/>
      <c r="O16" s="20"/>
      <c r="P16" s="20"/>
      <c r="Q16" s="20"/>
      <c r="R16" s="20" t="s">
        <v>789</v>
      </c>
      <c r="S16" s="14" t="s">
        <v>462</v>
      </c>
      <c r="T16" s="20">
        <v>329</v>
      </c>
      <c r="U16" s="21" t="s">
        <v>790</v>
      </c>
      <c r="V16" s="20">
        <v>1988</v>
      </c>
      <c r="W16" s="22" t="s">
        <v>791</v>
      </c>
      <c r="X16" s="22" t="s">
        <v>792</v>
      </c>
      <c r="Y16" s="22" t="s">
        <v>793</v>
      </c>
      <c r="Z16" s="23" t="s">
        <v>794</v>
      </c>
      <c r="AA16" s="11" t="s">
        <v>795</v>
      </c>
      <c r="AB16" s="9"/>
      <c r="AC16" s="1" t="str">
        <f t="shared" si="1"/>
        <v>AJ.329(1988)943</v>
      </c>
      <c r="AD16" s="1" t="str">
        <f t="shared" si="0"/>
        <v>R.R.Winters.1988</v>
      </c>
      <c r="AE16" s="34" t="str">
        <f>IF(COUNTIF(EXFOR!G$3:G$5,"*"&amp;AC16&amp;"*")&gt;0,"○",IF(COUNTIF(EXFOR!J$3:J$5,"*"&amp;W16&amp;"*"&amp;V16)&gt;0,"△","×"))</f>
        <v>×</v>
      </c>
      <c r="AF16" s="9"/>
    </row>
    <row r="17" spans="1:32" ht="13.5">
      <c r="A17" s="12" t="s">
        <v>349</v>
      </c>
      <c r="B17" s="12">
        <v>10</v>
      </c>
      <c r="C17" s="12">
        <v>20</v>
      </c>
      <c r="D17" s="12" t="s">
        <v>464</v>
      </c>
      <c r="E17" s="12" t="s">
        <v>474</v>
      </c>
      <c r="F17" s="13" t="s">
        <v>766</v>
      </c>
      <c r="G17" s="13"/>
      <c r="H17" s="12"/>
      <c r="I17" s="12"/>
      <c r="J17" s="12"/>
      <c r="K17" s="12"/>
      <c r="L17" s="12" t="s">
        <v>475</v>
      </c>
      <c r="M17" s="12"/>
      <c r="N17" s="12"/>
      <c r="O17" s="12"/>
      <c r="P17" s="12"/>
      <c r="Q17" s="12"/>
      <c r="R17" s="12" t="s">
        <v>796</v>
      </c>
      <c r="S17" s="14" t="s">
        <v>501</v>
      </c>
      <c r="T17" s="12">
        <v>325</v>
      </c>
      <c r="U17" s="13" t="s">
        <v>797</v>
      </c>
      <c r="V17" s="12">
        <v>1986</v>
      </c>
      <c r="W17" s="15" t="s">
        <v>798</v>
      </c>
      <c r="X17" s="15" t="s">
        <v>799</v>
      </c>
      <c r="Y17" s="15" t="s">
        <v>800</v>
      </c>
      <c r="Z17" s="12"/>
      <c r="AA17" s="1"/>
      <c r="AB17" s="1"/>
      <c r="AC17" s="1" t="str">
        <f t="shared" si="1"/>
        <v>ZP/A.325(1986)321</v>
      </c>
      <c r="AD17" s="1" t="str">
        <f t="shared" si="0"/>
        <v>W.V.Prestwich.1986</v>
      </c>
      <c r="AE17" s="34" t="str">
        <f>IF(COUNTIF(EXFOR!G$3:G$5,"*"&amp;AC17&amp;"*")&gt;0,"○",IF(COUNTIF(EXFOR!J$3:J$5,"*"&amp;W17&amp;"*"&amp;V17)&gt;0,"△","×"))</f>
        <v>×</v>
      </c>
      <c r="AF17" s="1"/>
    </row>
    <row r="18" spans="1:32" ht="13.5">
      <c r="A18" s="12" t="s">
        <v>349</v>
      </c>
      <c r="B18" s="12">
        <v>10</v>
      </c>
      <c r="C18" s="12">
        <v>20</v>
      </c>
      <c r="D18" s="12" t="s">
        <v>464</v>
      </c>
      <c r="E18" s="12" t="s">
        <v>474</v>
      </c>
      <c r="F18" s="13" t="s">
        <v>766</v>
      </c>
      <c r="G18" s="13"/>
      <c r="H18" s="12" t="s">
        <v>460</v>
      </c>
      <c r="I18" s="12"/>
      <c r="J18" s="12"/>
      <c r="K18" s="12"/>
      <c r="L18" s="12"/>
      <c r="M18" s="12"/>
      <c r="N18" s="12"/>
      <c r="O18" s="12"/>
      <c r="P18" s="12"/>
      <c r="Q18" s="12"/>
      <c r="R18" s="12" t="s">
        <v>801</v>
      </c>
      <c r="S18" s="14" t="s">
        <v>476</v>
      </c>
      <c r="T18" s="12">
        <v>34</v>
      </c>
      <c r="U18" s="13" t="s">
        <v>802</v>
      </c>
      <c r="V18" s="12">
        <v>1986</v>
      </c>
      <c r="W18" s="15" t="s">
        <v>803</v>
      </c>
      <c r="X18" s="15" t="s">
        <v>804</v>
      </c>
      <c r="Y18" s="15" t="s">
        <v>805</v>
      </c>
      <c r="Z18" s="16" t="s">
        <v>806</v>
      </c>
      <c r="AA18" s="1"/>
      <c r="AB18" s="1"/>
      <c r="AC18" s="1" t="str">
        <f t="shared" si="1"/>
        <v>PR/C.34(1986)408</v>
      </c>
      <c r="AD18" s="1" t="str">
        <f t="shared" si="0"/>
        <v>B.Castel.1986</v>
      </c>
      <c r="AE18" s="34" t="str">
        <f>IF(COUNTIF(EXFOR!G$3:G$5,"*"&amp;AC18&amp;"*")&gt;0,"○",IF(COUNTIF(EXFOR!J$3:J$5,"*"&amp;W18&amp;"*"&amp;V18)&gt;0,"△","×"))</f>
        <v>×</v>
      </c>
      <c r="AF18" s="1"/>
    </row>
    <row r="19" spans="1:32" ht="14.25">
      <c r="A19" s="12" t="s">
        <v>349</v>
      </c>
      <c r="B19" s="12">
        <v>10</v>
      </c>
      <c r="C19" s="12">
        <v>20</v>
      </c>
      <c r="D19" s="12" t="s">
        <v>464</v>
      </c>
      <c r="E19" s="12" t="s">
        <v>474</v>
      </c>
      <c r="F19" s="13" t="s">
        <v>766</v>
      </c>
      <c r="G19" s="13"/>
      <c r="H19" s="12" t="s">
        <v>481</v>
      </c>
      <c r="I19" s="12"/>
      <c r="J19" s="12"/>
      <c r="K19" s="12"/>
      <c r="L19" s="12"/>
      <c r="M19" s="12"/>
      <c r="N19" s="12"/>
      <c r="O19" s="12"/>
      <c r="P19" s="12"/>
      <c r="Q19" s="12"/>
      <c r="R19" s="12" t="s">
        <v>807</v>
      </c>
      <c r="S19" s="14" t="s">
        <v>476</v>
      </c>
      <c r="T19" s="12">
        <v>30</v>
      </c>
      <c r="U19" s="13" t="s">
        <v>482</v>
      </c>
      <c r="V19" s="12">
        <v>1984</v>
      </c>
      <c r="W19" s="15" t="s">
        <v>798</v>
      </c>
      <c r="X19" s="15" t="s">
        <v>808</v>
      </c>
      <c r="Y19" s="15" t="s">
        <v>809</v>
      </c>
      <c r="Z19" s="16" t="s">
        <v>810</v>
      </c>
      <c r="AA19" s="1"/>
      <c r="AB19" s="1"/>
      <c r="AC19" s="1" t="str">
        <f t="shared" si="1"/>
        <v>PR/C.30(1984)392</v>
      </c>
      <c r="AD19" s="1" t="str">
        <f t="shared" si="0"/>
        <v>W.V.Prestwich.1984</v>
      </c>
      <c r="AE19" s="34" t="str">
        <f>IF(COUNTIF(EXFOR!G$3:G$5,"*"&amp;AC19&amp;"*")&gt;0,"○",IF(COUNTIF(EXFOR!J$3:J$5,"*"&amp;W19&amp;"*"&amp;V19)&gt;0,"△","×"))</f>
        <v>×</v>
      </c>
      <c r="AF19" s="1"/>
    </row>
    <row r="20" spans="1:32" ht="14.25">
      <c r="A20" s="12" t="s">
        <v>349</v>
      </c>
      <c r="B20" s="14">
        <v>10</v>
      </c>
      <c r="C20" s="14">
        <v>20</v>
      </c>
      <c r="D20" s="14" t="s">
        <v>464</v>
      </c>
      <c r="E20" s="14" t="s">
        <v>474</v>
      </c>
      <c r="F20" s="18" t="s">
        <v>350</v>
      </c>
      <c r="G20" s="18"/>
      <c r="H20" s="14" t="s">
        <v>811</v>
      </c>
      <c r="I20" s="14"/>
      <c r="J20" s="14" t="s">
        <v>811</v>
      </c>
      <c r="K20" s="14"/>
      <c r="L20" s="14"/>
      <c r="M20" s="14"/>
      <c r="N20" s="14"/>
      <c r="O20" s="14"/>
      <c r="P20" s="14"/>
      <c r="Q20" s="14"/>
      <c r="R20" s="14" t="s">
        <v>812</v>
      </c>
      <c r="S20" s="17" t="s">
        <v>813</v>
      </c>
      <c r="T20" s="14">
        <v>36</v>
      </c>
      <c r="U20" s="18" t="s">
        <v>814</v>
      </c>
      <c r="V20" s="14">
        <v>1983</v>
      </c>
      <c r="W20" s="17" t="s">
        <v>815</v>
      </c>
      <c r="X20" s="17" t="s">
        <v>815</v>
      </c>
      <c r="Y20" s="17" t="s">
        <v>816</v>
      </c>
      <c r="Z20" s="14"/>
      <c r="AA20" s="4" t="s">
        <v>365</v>
      </c>
      <c r="AB20" s="7"/>
      <c r="AC20" s="1" t="str">
        <f t="shared" si="1"/>
        <v>AJP.36(1983)583</v>
      </c>
      <c r="AD20" s="1" t="str">
        <f t="shared" si="0"/>
        <v>D.G.Sargood.1983</v>
      </c>
      <c r="AE20" s="34" t="str">
        <f>IF(COUNTIF(EXFOR!G$3:G$5,"*"&amp;AC20&amp;"*")&gt;0,"○",IF(COUNTIF(EXFOR!J$3:J$5,"*"&amp;W20&amp;"*"&amp;V20)&gt;0,"△","×"))</f>
        <v>×</v>
      </c>
      <c r="AF20" s="7"/>
    </row>
    <row r="21" spans="1:32" ht="14.25">
      <c r="A21" s="12" t="s">
        <v>349</v>
      </c>
      <c r="B21" s="20">
        <v>10</v>
      </c>
      <c r="C21" s="20">
        <v>20</v>
      </c>
      <c r="D21" s="20" t="s">
        <v>464</v>
      </c>
      <c r="E21" s="20" t="s">
        <v>474</v>
      </c>
      <c r="F21" s="21" t="s">
        <v>366</v>
      </c>
      <c r="G21" s="21" t="s">
        <v>367</v>
      </c>
      <c r="H21" s="20" t="s">
        <v>759</v>
      </c>
      <c r="I21" s="20"/>
      <c r="J21" s="20"/>
      <c r="K21" s="20"/>
      <c r="L21" s="20"/>
      <c r="M21" s="20"/>
      <c r="N21" s="20"/>
      <c r="O21" s="20"/>
      <c r="P21" s="20"/>
      <c r="Q21" s="20"/>
      <c r="R21" s="20" t="s">
        <v>368</v>
      </c>
      <c r="S21" s="17" t="s">
        <v>369</v>
      </c>
      <c r="T21" s="20"/>
      <c r="U21" s="21"/>
      <c r="V21" s="20"/>
      <c r="W21" s="22" t="s">
        <v>370</v>
      </c>
      <c r="X21" s="22" t="s">
        <v>371</v>
      </c>
      <c r="Y21" s="22" t="s">
        <v>372</v>
      </c>
      <c r="Z21" s="20"/>
      <c r="AA21" s="8" t="s">
        <v>373</v>
      </c>
      <c r="AB21" s="9"/>
      <c r="AC21" s="1" t="str">
        <f t="shared" si="1"/>
        <v>NEANDC(E)-242U, Vol.V, p.1 (1983).</v>
      </c>
      <c r="AD21" s="1" t="str">
        <f t="shared" si="0"/>
        <v>J.Almeida.</v>
      </c>
      <c r="AE21" s="34" t="str">
        <f>IF(COUNTIF(EXFOR!G$3:G$5,"*"&amp;AC21&amp;"*")&gt;0,"○",IF(COUNTIF(EXFOR!J$3:J$5,"*"&amp;W21&amp;"*"&amp;V21)&gt;0,"△","×"))</f>
        <v>△</v>
      </c>
      <c r="AF21" s="9"/>
    </row>
    <row r="22" spans="1:32" ht="13.5">
      <c r="A22" s="12" t="s">
        <v>349</v>
      </c>
      <c r="B22" s="12">
        <v>10</v>
      </c>
      <c r="C22" s="12">
        <v>20</v>
      </c>
      <c r="D22" s="12" t="s">
        <v>464</v>
      </c>
      <c r="E22" s="12" t="s">
        <v>474</v>
      </c>
      <c r="F22" s="13" t="s">
        <v>366</v>
      </c>
      <c r="G22" s="13" t="s">
        <v>477</v>
      </c>
      <c r="H22" s="12" t="s">
        <v>475</v>
      </c>
      <c r="I22" s="12"/>
      <c r="J22" s="12"/>
      <c r="K22" s="12"/>
      <c r="L22" s="12"/>
      <c r="M22" s="12"/>
      <c r="N22" s="12"/>
      <c r="O22" s="12"/>
      <c r="P22" s="12"/>
      <c r="Q22" s="12"/>
      <c r="R22" s="12" t="s">
        <v>374</v>
      </c>
      <c r="S22" s="17" t="s">
        <v>375</v>
      </c>
      <c r="T22" s="12"/>
      <c r="U22" s="13"/>
      <c r="V22" s="12"/>
      <c r="W22" s="12"/>
      <c r="X22" s="12"/>
      <c r="Y22" s="12"/>
      <c r="Z22" s="12"/>
      <c r="AA22" s="1"/>
      <c r="AB22" s="1"/>
      <c r="AC22" s="1" t="str">
        <f t="shared" si="1"/>
        <v>REPT KfK-3347,Almeida.</v>
      </c>
      <c r="AD22" s="1" t="str">
        <f t="shared" si="0"/>
        <v>.</v>
      </c>
      <c r="AE22" s="34" t="str">
        <f>IF(COUNTIF(EXFOR!G$3:G$5,"*"&amp;AC22&amp;"*")&gt;0,"○",IF(COUNTIF(EXFOR!J$3:J$5,"*"&amp;W22&amp;"*"&amp;V22)&gt;0,"△","×"))</f>
        <v>△</v>
      </c>
      <c r="AF22" s="1"/>
    </row>
    <row r="23" spans="1:32" ht="14.25">
      <c r="A23" s="12" t="s">
        <v>349</v>
      </c>
      <c r="B23" s="12">
        <v>10</v>
      </c>
      <c r="C23" s="12">
        <v>20</v>
      </c>
      <c r="D23" s="12" t="s">
        <v>464</v>
      </c>
      <c r="E23" s="12" t="s">
        <v>474</v>
      </c>
      <c r="F23" s="13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 t="s">
        <v>376</v>
      </c>
      <c r="S23" s="14" t="s">
        <v>432</v>
      </c>
      <c r="T23" s="12">
        <v>144</v>
      </c>
      <c r="U23" s="13" t="s">
        <v>377</v>
      </c>
      <c r="V23" s="12">
        <v>1977</v>
      </c>
      <c r="W23" s="15" t="s">
        <v>378</v>
      </c>
      <c r="X23" s="15" t="s">
        <v>379</v>
      </c>
      <c r="Y23" s="15" t="s">
        <v>380</v>
      </c>
      <c r="Z23" s="12"/>
      <c r="AA23" s="1"/>
      <c r="AB23" s="1"/>
      <c r="AC23" s="1" t="str">
        <f t="shared" si="1"/>
        <v>NIM.144(1977)323</v>
      </c>
      <c r="AD23" s="1" t="str">
        <f t="shared" si="0"/>
        <v>M.Riihonen.1977</v>
      </c>
      <c r="AE23" s="34" t="str">
        <f>IF(COUNTIF(EXFOR!G$3:G$5,"*"&amp;AC23&amp;"*")&gt;0,"○",IF(COUNTIF(EXFOR!J$3:J$5,"*"&amp;W23&amp;"*"&amp;V23)&gt;0,"△","×"))</f>
        <v>×</v>
      </c>
      <c r="AF23" s="1"/>
    </row>
    <row r="24" spans="1:32" ht="13.5">
      <c r="A24" s="12" t="s">
        <v>349</v>
      </c>
      <c r="B24" s="12">
        <v>10</v>
      </c>
      <c r="C24" s="12">
        <v>20</v>
      </c>
      <c r="D24" s="12" t="s">
        <v>464</v>
      </c>
      <c r="E24" s="12" t="s">
        <v>474</v>
      </c>
      <c r="F24" s="13" t="s">
        <v>766</v>
      </c>
      <c r="G24" s="13"/>
      <c r="H24" s="12"/>
      <c r="I24" s="12"/>
      <c r="J24" s="12"/>
      <c r="K24" s="12"/>
      <c r="L24" s="12" t="s">
        <v>475</v>
      </c>
      <c r="M24" s="12"/>
      <c r="N24" s="12"/>
      <c r="O24" s="12"/>
      <c r="P24" s="12"/>
      <c r="Q24" s="12"/>
      <c r="R24" s="12" t="s">
        <v>381</v>
      </c>
      <c r="S24" s="17" t="s">
        <v>382</v>
      </c>
      <c r="T24" s="12">
        <v>17</v>
      </c>
      <c r="U24" s="13" t="s">
        <v>383</v>
      </c>
      <c r="V24" s="12">
        <v>1971</v>
      </c>
      <c r="W24" s="15" t="s">
        <v>384</v>
      </c>
      <c r="X24" s="15" t="s">
        <v>384</v>
      </c>
      <c r="Y24" s="15" t="s">
        <v>385</v>
      </c>
      <c r="Z24" s="12"/>
      <c r="AA24" s="1"/>
      <c r="AB24" s="1"/>
      <c r="AC24" s="1" t="str">
        <f t="shared" si="1"/>
        <v>AKE.17(1971)145</v>
      </c>
      <c r="AD24" s="1" t="str">
        <f t="shared" si="0"/>
        <v>D.Bellmann.1971</v>
      </c>
      <c r="AE24" s="34" t="str">
        <f>IF(COUNTIF(EXFOR!G$3:G$5,"*"&amp;AC24&amp;"*")&gt;0,"○",IF(COUNTIF(EXFOR!J$3:J$5,"*"&amp;W24&amp;"*"&amp;V24)&gt;0,"△","×"))</f>
        <v>×</v>
      </c>
      <c r="AF24" s="1"/>
    </row>
    <row r="25" spans="1:32" ht="13.5">
      <c r="A25" s="12" t="s">
        <v>349</v>
      </c>
      <c r="B25" s="12">
        <v>10</v>
      </c>
      <c r="C25" s="12">
        <v>20</v>
      </c>
      <c r="D25" s="12" t="s">
        <v>464</v>
      </c>
      <c r="E25" s="12" t="s">
        <v>474</v>
      </c>
      <c r="F25" s="13" t="s">
        <v>766</v>
      </c>
      <c r="G25" s="13"/>
      <c r="H25" s="12"/>
      <c r="I25" s="12"/>
      <c r="J25" s="12"/>
      <c r="K25" s="12"/>
      <c r="L25" s="12" t="s">
        <v>767</v>
      </c>
      <c r="M25" s="12"/>
      <c r="N25" s="12"/>
      <c r="O25" s="12"/>
      <c r="P25" s="12"/>
      <c r="Q25" s="12"/>
      <c r="R25" s="12" t="s">
        <v>386</v>
      </c>
      <c r="S25" s="17" t="s">
        <v>387</v>
      </c>
      <c r="T25" s="12"/>
      <c r="U25" s="13"/>
      <c r="V25" s="12"/>
      <c r="W25" s="12"/>
      <c r="X25" s="12"/>
      <c r="Y25" s="12"/>
      <c r="Z25" s="12"/>
      <c r="AA25" s="1"/>
      <c r="AB25" s="1"/>
      <c r="AC25" s="1" t="str">
        <f t="shared" si="1"/>
        <v>REPT PH-7,J Jafar.</v>
      </c>
      <c r="AD25" s="1" t="str">
        <f t="shared" si="0"/>
        <v>.</v>
      </c>
      <c r="AE25" s="34" t="str">
        <f>IF(COUNTIF(EXFOR!G$3:G$5,"*"&amp;AC25&amp;"*")&gt;0,"○",IF(COUNTIF(EXFOR!J$3:J$5,"*"&amp;W25&amp;"*"&amp;V25)&gt;0,"△","×"))</f>
        <v>△</v>
      </c>
      <c r="AF25" s="1"/>
    </row>
    <row r="26" spans="1:32" ht="13.5">
      <c r="A26" s="12"/>
      <c r="B26" s="12"/>
      <c r="C26" s="12"/>
      <c r="D26" s="12"/>
      <c r="E26" s="12"/>
      <c r="F26" s="13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7"/>
      <c r="T26" s="12"/>
      <c r="U26" s="13"/>
      <c r="V26" s="12"/>
      <c r="W26" s="12"/>
      <c r="X26" s="12"/>
      <c r="Y26" s="12"/>
      <c r="Z26" s="12"/>
      <c r="AA26" s="1"/>
      <c r="AB26" s="1"/>
      <c r="AC26" s="1"/>
      <c r="AD26" s="1" t="str">
        <f t="shared" si="0"/>
        <v>.</v>
      </c>
      <c r="AE26" s="34"/>
      <c r="AF26" s="1"/>
    </row>
    <row r="27" spans="1:32" ht="15">
      <c r="A27" s="12" t="s">
        <v>388</v>
      </c>
      <c r="B27" s="12">
        <v>10</v>
      </c>
      <c r="C27" s="12">
        <v>20</v>
      </c>
      <c r="D27" s="12" t="s">
        <v>473</v>
      </c>
      <c r="E27" s="12" t="s">
        <v>474</v>
      </c>
      <c r="F27" s="13" t="s">
        <v>389</v>
      </c>
      <c r="G27" s="13" t="s">
        <v>390</v>
      </c>
      <c r="H27" s="12" t="s">
        <v>490</v>
      </c>
      <c r="I27" s="12"/>
      <c r="J27" s="12"/>
      <c r="K27" s="12"/>
      <c r="L27" s="12" t="s">
        <v>475</v>
      </c>
      <c r="M27" s="12"/>
      <c r="N27" s="12"/>
      <c r="O27" s="12"/>
      <c r="P27" s="12"/>
      <c r="Q27" s="12"/>
      <c r="R27" s="12" t="s">
        <v>391</v>
      </c>
      <c r="S27" s="17" t="s">
        <v>392</v>
      </c>
      <c r="T27" s="12"/>
      <c r="U27" s="13"/>
      <c r="V27" s="12"/>
      <c r="W27" s="15" t="s">
        <v>393</v>
      </c>
      <c r="X27" s="15" t="s">
        <v>394</v>
      </c>
      <c r="Y27" s="15" t="s">
        <v>395</v>
      </c>
      <c r="Z27" s="12"/>
      <c r="AA27" s="1"/>
      <c r="AB27" s="1"/>
      <c r="AC27" s="1" t="str">
        <f t="shared" si="1"/>
        <v>GSI 2006-1, p.155 (2006).</v>
      </c>
      <c r="AD27" s="1" t="str">
        <f t="shared" si="0"/>
        <v>S.Falahat.</v>
      </c>
      <c r="AE27" s="34" t="str">
        <f>IF(COUNTIF(EXFOR!G$7:G$11,"*"&amp;AC27&amp;"*")&gt;0,"○",IF(COUNTIF(EXFOR!J$7:J$11,"*"&amp;W27&amp;"*"&amp;V27)&gt;0,"△","×"))</f>
        <v>×</v>
      </c>
      <c r="AF27" s="1"/>
    </row>
    <row r="28" spans="1:32" ht="13.5">
      <c r="A28" s="12" t="s">
        <v>388</v>
      </c>
      <c r="B28" s="12">
        <v>10</v>
      </c>
      <c r="C28" s="12">
        <v>20</v>
      </c>
      <c r="D28" s="12" t="s">
        <v>473</v>
      </c>
      <c r="E28" s="12" t="s">
        <v>474</v>
      </c>
      <c r="F28" s="13" t="s">
        <v>478</v>
      </c>
      <c r="G28" s="13" t="s">
        <v>396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 t="s">
        <v>397</v>
      </c>
      <c r="S28" s="14" t="s">
        <v>476</v>
      </c>
      <c r="T28" s="12">
        <v>69</v>
      </c>
      <c r="U28" s="13" t="s">
        <v>398</v>
      </c>
      <c r="V28" s="12">
        <v>2004</v>
      </c>
      <c r="W28" s="15" t="s">
        <v>399</v>
      </c>
      <c r="X28" s="15" t="s">
        <v>400</v>
      </c>
      <c r="Y28" s="15" t="s">
        <v>401</v>
      </c>
      <c r="Z28" s="16" t="s">
        <v>402</v>
      </c>
      <c r="AA28" s="1"/>
      <c r="AB28" s="1"/>
      <c r="AC28" s="1" t="str">
        <f t="shared" si="1"/>
        <v>PR/C.69(2004)064305</v>
      </c>
      <c r="AD28" s="1" t="str">
        <f t="shared" si="0"/>
        <v>C.Iliadis.2004</v>
      </c>
      <c r="AE28" s="34" t="str">
        <f>IF(COUNTIF(EXFOR!G$7:G$11,"*"&amp;AC28&amp;"*")&gt;0,"○",IF(COUNTIF(EXFOR!J$7:J$11,"*"&amp;W28&amp;"*"&amp;V28)&gt;0,"△","×"))</f>
        <v>×</v>
      </c>
      <c r="AF28" s="1"/>
    </row>
    <row r="29" spans="1:32" ht="13.5">
      <c r="A29" s="12" t="s">
        <v>388</v>
      </c>
      <c r="B29" s="12">
        <v>10</v>
      </c>
      <c r="C29" s="12">
        <v>20</v>
      </c>
      <c r="D29" s="12" t="s">
        <v>473</v>
      </c>
      <c r="E29" s="12" t="s">
        <v>474</v>
      </c>
      <c r="F29" s="13" t="s">
        <v>403</v>
      </c>
      <c r="G29" s="13" t="s">
        <v>404</v>
      </c>
      <c r="H29" s="12"/>
      <c r="I29" s="12" t="s">
        <v>481</v>
      </c>
      <c r="J29" s="12"/>
      <c r="K29" s="12"/>
      <c r="L29" s="12"/>
      <c r="M29" s="12"/>
      <c r="N29" s="12"/>
      <c r="O29" s="12"/>
      <c r="P29" s="12"/>
      <c r="Q29" s="12"/>
      <c r="R29" s="12" t="s">
        <v>405</v>
      </c>
      <c r="S29" s="14" t="s">
        <v>459</v>
      </c>
      <c r="T29" s="12">
        <v>708</v>
      </c>
      <c r="U29" s="13" t="s">
        <v>429</v>
      </c>
      <c r="V29" s="12">
        <v>2002</v>
      </c>
      <c r="W29" s="15" t="s">
        <v>406</v>
      </c>
      <c r="X29" s="15" t="s">
        <v>407</v>
      </c>
      <c r="Y29" s="15" t="s">
        <v>456</v>
      </c>
      <c r="Z29" s="16" t="s">
        <v>862</v>
      </c>
      <c r="AA29" s="1"/>
      <c r="AB29" s="1"/>
      <c r="AC29" s="1" t="str">
        <f t="shared" si="1"/>
        <v>NP/A.708(2002)437</v>
      </c>
      <c r="AD29" s="1" t="str">
        <f t="shared" si="0"/>
        <v>A.M.Mukhamedzhanov.2002</v>
      </c>
      <c r="AE29" s="34" t="str">
        <f>IF(COUNTIF(EXFOR!G$7:G$11,"*"&amp;AC29&amp;"*")&gt;0,"○",IF(COUNTIF(EXFOR!J$7:J$11,"*"&amp;W29&amp;"*"&amp;V29)&gt;0,"△","×"))</f>
        <v>×</v>
      </c>
      <c r="AF29" s="1"/>
    </row>
    <row r="30" spans="1:32" ht="13.5">
      <c r="A30" s="12" t="s">
        <v>388</v>
      </c>
      <c r="B30" s="12">
        <v>10</v>
      </c>
      <c r="C30" s="12">
        <v>20</v>
      </c>
      <c r="D30" s="12" t="s">
        <v>473</v>
      </c>
      <c r="E30" s="12" t="s">
        <v>474</v>
      </c>
      <c r="F30" s="13" t="s">
        <v>350</v>
      </c>
      <c r="G30" s="13"/>
      <c r="H30" s="12"/>
      <c r="I30" s="12"/>
      <c r="J30" s="12" t="s">
        <v>767</v>
      </c>
      <c r="K30" s="12"/>
      <c r="L30" s="12"/>
      <c r="M30" s="12"/>
      <c r="N30" s="12"/>
      <c r="O30" s="12"/>
      <c r="P30" s="12"/>
      <c r="Q30" s="12"/>
      <c r="R30" s="12" t="s">
        <v>863</v>
      </c>
      <c r="S30" s="17" t="s">
        <v>864</v>
      </c>
      <c r="T30" s="12">
        <v>134</v>
      </c>
      <c r="U30" s="13" t="s">
        <v>865</v>
      </c>
      <c r="V30" s="12">
        <v>2001</v>
      </c>
      <c r="W30" s="15" t="s">
        <v>399</v>
      </c>
      <c r="X30" s="15" t="s">
        <v>866</v>
      </c>
      <c r="Y30" s="15" t="s">
        <v>408</v>
      </c>
      <c r="Z30" s="12"/>
      <c r="AA30" s="1"/>
      <c r="AB30" s="1"/>
      <c r="AC30" s="1" t="str">
        <f t="shared" si="1"/>
        <v>Astrophys.J.Suppl.Ser..134(2001)151</v>
      </c>
      <c r="AD30" s="1" t="str">
        <f t="shared" si="0"/>
        <v>C.Iliadis.2001</v>
      </c>
      <c r="AE30" s="34" t="str">
        <f>IF(COUNTIF(EXFOR!G$7:G$11,"*"&amp;AC30&amp;"*")&gt;0,"○",IF(COUNTIF(EXFOR!J$7:J$11,"*"&amp;W30&amp;"*"&amp;V30)&gt;0,"△","×"))</f>
        <v>×</v>
      </c>
      <c r="AF30" s="1"/>
    </row>
    <row r="31" spans="1:32" ht="14.25">
      <c r="A31" s="12" t="s">
        <v>388</v>
      </c>
      <c r="B31" s="12">
        <v>10</v>
      </c>
      <c r="C31" s="12">
        <v>20</v>
      </c>
      <c r="D31" s="12" t="s">
        <v>473</v>
      </c>
      <c r="E31" s="12" t="s">
        <v>474</v>
      </c>
      <c r="F31" s="13" t="s">
        <v>479</v>
      </c>
      <c r="G31" s="1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 t="s">
        <v>409</v>
      </c>
      <c r="S31" s="14" t="s">
        <v>499</v>
      </c>
      <c r="T31" s="12">
        <v>5</v>
      </c>
      <c r="U31" s="13" t="s">
        <v>410</v>
      </c>
      <c r="V31" s="12">
        <v>1999</v>
      </c>
      <c r="W31" s="15" t="s">
        <v>411</v>
      </c>
      <c r="X31" s="15" t="s">
        <v>412</v>
      </c>
      <c r="Y31" s="15" t="s">
        <v>413</v>
      </c>
      <c r="Z31" s="16" t="s">
        <v>414</v>
      </c>
      <c r="AA31" s="1"/>
      <c r="AB31" s="1"/>
      <c r="AC31" s="1" t="str">
        <f t="shared" si="1"/>
        <v>EPJ/A.5(1999)327</v>
      </c>
      <c r="AD31" s="1" t="str">
        <f t="shared" si="0"/>
        <v>L.Borucki.1999</v>
      </c>
      <c r="AE31" s="34" t="str">
        <f>IF(COUNTIF(EXFOR!G$7:G$11,"*"&amp;AC31&amp;"*")&gt;0,"○",IF(COUNTIF(EXFOR!J$7:J$11,"*"&amp;W31&amp;"*"&amp;V31)&gt;0,"△","×"))</f>
        <v>×</v>
      </c>
      <c r="AF31" s="1"/>
    </row>
    <row r="32" spans="1:32" ht="13.5">
      <c r="A32" s="12" t="s">
        <v>388</v>
      </c>
      <c r="B32" s="12">
        <v>10</v>
      </c>
      <c r="C32" s="12">
        <v>20</v>
      </c>
      <c r="D32" s="12" t="s">
        <v>473</v>
      </c>
      <c r="E32" s="12" t="s">
        <v>474</v>
      </c>
      <c r="F32" s="13" t="s">
        <v>479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 t="s">
        <v>415</v>
      </c>
      <c r="S32" s="17" t="s">
        <v>416</v>
      </c>
      <c r="T32" s="12">
        <v>27</v>
      </c>
      <c r="U32" s="13" t="s">
        <v>417</v>
      </c>
      <c r="V32" s="12">
        <v>1996</v>
      </c>
      <c r="W32" s="15" t="s">
        <v>418</v>
      </c>
      <c r="X32" s="15" t="s">
        <v>418</v>
      </c>
      <c r="Y32" s="15" t="s">
        <v>419</v>
      </c>
      <c r="Z32" s="12"/>
      <c r="AA32" s="1"/>
      <c r="AB32" s="1"/>
      <c r="AC32" s="1" t="str">
        <f t="shared" si="1"/>
        <v>APP/B.27(1996)231</v>
      </c>
      <c r="AD32" s="1" t="str">
        <f t="shared" si="0"/>
        <v>H.Rebel.1996</v>
      </c>
      <c r="AE32" s="34" t="str">
        <f>IF(COUNTIF(EXFOR!G$7:G$11,"*"&amp;AC32&amp;"*")&gt;0,"○",IF(COUNTIF(EXFOR!J$7:J$11,"*"&amp;W32&amp;"*"&amp;V32)&gt;0,"△","×"))</f>
        <v>×</v>
      </c>
      <c r="AF32" s="1"/>
    </row>
    <row r="33" spans="1:32" ht="14.25">
      <c r="A33" s="12" t="s">
        <v>388</v>
      </c>
      <c r="B33" s="12">
        <v>10</v>
      </c>
      <c r="C33" s="12">
        <v>20</v>
      </c>
      <c r="D33" s="12" t="s">
        <v>473</v>
      </c>
      <c r="E33" s="12" t="s">
        <v>474</v>
      </c>
      <c r="F33" s="13" t="s">
        <v>420</v>
      </c>
      <c r="G33" s="13" t="s">
        <v>421</v>
      </c>
      <c r="H33" s="12"/>
      <c r="I33" s="12"/>
      <c r="J33" s="12"/>
      <c r="K33" s="12"/>
      <c r="L33" s="12" t="s">
        <v>475</v>
      </c>
      <c r="M33" s="12"/>
      <c r="N33" s="12"/>
      <c r="O33" s="12"/>
      <c r="P33" s="12"/>
      <c r="Q33" s="12"/>
      <c r="R33" s="12" t="s">
        <v>422</v>
      </c>
      <c r="S33" s="14" t="s">
        <v>293</v>
      </c>
      <c r="T33" s="12">
        <v>231</v>
      </c>
      <c r="U33" s="13" t="s">
        <v>423</v>
      </c>
      <c r="V33" s="12">
        <v>1989</v>
      </c>
      <c r="W33" s="15" t="s">
        <v>434</v>
      </c>
      <c r="X33" s="15" t="s">
        <v>212</v>
      </c>
      <c r="Y33" s="15" t="s">
        <v>213</v>
      </c>
      <c r="Z33" s="16" t="s">
        <v>646</v>
      </c>
      <c r="AA33" s="1"/>
      <c r="AB33" s="1"/>
      <c r="AC33" s="1" t="str">
        <f t="shared" si="1"/>
        <v>PL/B.231(1989)346</v>
      </c>
      <c r="AD33" s="1" t="str">
        <f t="shared" si="0"/>
        <v>M.Bini.1989</v>
      </c>
      <c r="AE33" s="34" t="str">
        <f>IF(COUNTIF(EXFOR!G$7:G$11,"*"&amp;AC33&amp;"*")&gt;0,"○",IF(COUNTIF(EXFOR!J$7:J$11,"*"&amp;W33&amp;"*"&amp;V33)&gt;0,"△","×"))</f>
        <v>×</v>
      </c>
      <c r="AF33" s="1"/>
    </row>
    <row r="34" spans="1:32" ht="14.25">
      <c r="A34" s="12" t="s">
        <v>388</v>
      </c>
      <c r="B34" s="14">
        <v>10</v>
      </c>
      <c r="C34" s="14">
        <v>20</v>
      </c>
      <c r="D34" s="14" t="s">
        <v>473</v>
      </c>
      <c r="E34" s="14" t="s">
        <v>474</v>
      </c>
      <c r="F34" s="18" t="s">
        <v>350</v>
      </c>
      <c r="G34" s="18"/>
      <c r="H34" s="14" t="s">
        <v>811</v>
      </c>
      <c r="I34" s="14"/>
      <c r="J34" s="14" t="s">
        <v>811</v>
      </c>
      <c r="K34" s="14"/>
      <c r="L34" s="14"/>
      <c r="M34" s="14"/>
      <c r="N34" s="14"/>
      <c r="O34" s="14"/>
      <c r="P34" s="14"/>
      <c r="Q34" s="14"/>
      <c r="R34" s="14" t="s">
        <v>812</v>
      </c>
      <c r="S34" s="17" t="s">
        <v>647</v>
      </c>
      <c r="T34" s="14">
        <v>36</v>
      </c>
      <c r="U34" s="18" t="s">
        <v>814</v>
      </c>
      <c r="V34" s="14">
        <v>1983</v>
      </c>
      <c r="W34" s="17" t="s">
        <v>815</v>
      </c>
      <c r="X34" s="17" t="s">
        <v>815</v>
      </c>
      <c r="Y34" s="17" t="s">
        <v>816</v>
      </c>
      <c r="Z34" s="14"/>
      <c r="AA34" s="4" t="s">
        <v>365</v>
      </c>
      <c r="AB34" s="7"/>
      <c r="AC34" s="1" t="str">
        <f t="shared" si="1"/>
        <v>AUJ.36(1983)583</v>
      </c>
      <c r="AD34" s="1" t="str">
        <f t="shared" si="0"/>
        <v>D.G.Sargood.1983</v>
      </c>
      <c r="AE34" s="34" t="str">
        <f>IF(COUNTIF(EXFOR!G$7:G$11,"*"&amp;AC34&amp;"*")&gt;0,"○",IF(COUNTIF(EXFOR!J$7:J$11,"*"&amp;W34&amp;"*"&amp;V34)&gt;0,"△","×"))</f>
        <v>×</v>
      </c>
      <c r="AF34" s="7"/>
    </row>
    <row r="35" spans="1:32" ht="13.5">
      <c r="A35" s="12" t="s">
        <v>388</v>
      </c>
      <c r="B35" s="12">
        <v>10</v>
      </c>
      <c r="C35" s="12">
        <v>20</v>
      </c>
      <c r="D35" s="12" t="s">
        <v>473</v>
      </c>
      <c r="E35" s="12" t="s">
        <v>474</v>
      </c>
      <c r="F35" s="13" t="s">
        <v>431</v>
      </c>
      <c r="G35" s="13" t="s">
        <v>220</v>
      </c>
      <c r="H35" s="12" t="s">
        <v>475</v>
      </c>
      <c r="I35" s="12"/>
      <c r="J35" s="12"/>
      <c r="K35" s="12"/>
      <c r="L35" s="12" t="s">
        <v>475</v>
      </c>
      <c r="M35" s="12"/>
      <c r="N35" s="12"/>
      <c r="O35" s="12"/>
      <c r="P35" s="12"/>
      <c r="Q35" s="12"/>
      <c r="R35" s="12" t="s">
        <v>648</v>
      </c>
      <c r="S35" s="14" t="s">
        <v>476</v>
      </c>
      <c r="T35" s="12">
        <v>23</v>
      </c>
      <c r="U35" s="13" t="s">
        <v>649</v>
      </c>
      <c r="V35" s="12">
        <v>1981</v>
      </c>
      <c r="W35" s="15" t="s">
        <v>650</v>
      </c>
      <c r="X35" s="15" t="s">
        <v>651</v>
      </c>
      <c r="Y35" s="15" t="s">
        <v>652</v>
      </c>
      <c r="Z35" s="16" t="s">
        <v>653</v>
      </c>
      <c r="AA35" s="1"/>
      <c r="AB35" s="1"/>
      <c r="AC35" s="1" t="str">
        <f t="shared" si="1"/>
        <v>PR/C.23(1981)1865</v>
      </c>
      <c r="AD35" s="1" t="str">
        <f t="shared" si="0"/>
        <v>P.Dyer.1981</v>
      </c>
      <c r="AE35" s="34" t="str">
        <f>IF(COUNTIF(EXFOR!G$7:G$11,"*"&amp;AC35&amp;"*")&gt;0,"○",IF(COUNTIF(EXFOR!J$7:J$11,"*"&amp;W35&amp;"*"&amp;V35)&gt;0,"△","×"))</f>
        <v>×</v>
      </c>
      <c r="AF35" s="1"/>
    </row>
    <row r="36" spans="1:32" ht="14.25">
      <c r="A36" s="12" t="s">
        <v>388</v>
      </c>
      <c r="B36" s="12">
        <v>10</v>
      </c>
      <c r="C36" s="12">
        <v>20</v>
      </c>
      <c r="D36" s="12" t="s">
        <v>473</v>
      </c>
      <c r="E36" s="12" t="s">
        <v>474</v>
      </c>
      <c r="F36" s="13" t="s">
        <v>654</v>
      </c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 t="s">
        <v>655</v>
      </c>
      <c r="S36" s="14" t="s">
        <v>436</v>
      </c>
      <c r="T36" s="12">
        <v>3</v>
      </c>
      <c r="U36" s="13" t="s">
        <v>656</v>
      </c>
      <c r="V36" s="12">
        <v>1977</v>
      </c>
      <c r="W36" s="15" t="s">
        <v>657</v>
      </c>
      <c r="X36" s="15" t="s">
        <v>658</v>
      </c>
      <c r="Y36" s="15" t="s">
        <v>659</v>
      </c>
      <c r="Z36" s="16" t="s">
        <v>660</v>
      </c>
      <c r="AA36" s="1"/>
      <c r="AB36" s="1"/>
      <c r="AC36" s="1" t="str">
        <f t="shared" si="1"/>
        <v>JP/G.3(1977)1241</v>
      </c>
      <c r="AD36" s="1" t="str">
        <f t="shared" si="0"/>
        <v>A.Anttila.1977</v>
      </c>
      <c r="AE36" s="34" t="str">
        <f>IF(COUNTIF(EXFOR!G$7:G$11,"*"&amp;AC36&amp;"*")&gt;0,"○",IF(COUNTIF(EXFOR!J$7:J$11,"*"&amp;W36&amp;"*"&amp;V36)&gt;0,"△","×"))</f>
        <v>×</v>
      </c>
      <c r="AF36" s="1"/>
    </row>
    <row r="37" spans="1:32" ht="13.5">
      <c r="A37" s="12" t="s">
        <v>388</v>
      </c>
      <c r="B37" s="12">
        <v>10</v>
      </c>
      <c r="C37" s="12">
        <v>20</v>
      </c>
      <c r="D37" s="12" t="s">
        <v>473</v>
      </c>
      <c r="E37" s="12" t="s">
        <v>474</v>
      </c>
      <c r="F37" s="13"/>
      <c r="G37" s="13"/>
      <c r="H37" s="12" t="s">
        <v>487</v>
      </c>
      <c r="I37" s="12"/>
      <c r="J37" s="12"/>
      <c r="K37" s="12"/>
      <c r="L37" s="12"/>
      <c r="M37" s="12"/>
      <c r="N37" s="12"/>
      <c r="O37" s="12"/>
      <c r="P37" s="12"/>
      <c r="Q37" s="12"/>
      <c r="R37" s="12" t="s">
        <v>661</v>
      </c>
      <c r="S37" s="17" t="s">
        <v>662</v>
      </c>
      <c r="T37" s="12"/>
      <c r="U37" s="13"/>
      <c r="V37" s="12"/>
      <c r="W37" s="12"/>
      <c r="X37" s="12"/>
      <c r="Y37" s="12"/>
      <c r="Z37" s="12"/>
      <c r="AA37" s="1"/>
      <c r="AB37" s="1"/>
      <c r="AC37" s="1" t="str">
        <f t="shared" si="1"/>
        <v>CONF Paris(Atomic Masses),Proc,P60,Rolfs.</v>
      </c>
      <c r="AD37" s="1" t="str">
        <f t="shared" si="0"/>
        <v>.</v>
      </c>
      <c r="AE37" s="34" t="str">
        <f>IF(COUNTIF(EXFOR!G$7:G$11,"*"&amp;AC37&amp;"*")&gt;0,"○",IF(COUNTIF(EXFOR!J$7:J$11,"*"&amp;W37&amp;"*"&amp;V37)&gt;0,"△","×"))</f>
        <v>△</v>
      </c>
      <c r="AF37" s="1"/>
    </row>
    <row r="38" spans="1:32" ht="14.25">
      <c r="A38" s="12" t="s">
        <v>388</v>
      </c>
      <c r="B38" s="20">
        <v>10</v>
      </c>
      <c r="C38" s="20">
        <v>20</v>
      </c>
      <c r="D38" s="20" t="s">
        <v>473</v>
      </c>
      <c r="E38" s="20" t="s">
        <v>474</v>
      </c>
      <c r="F38" s="21" t="s">
        <v>663</v>
      </c>
      <c r="G38" s="21" t="s">
        <v>494</v>
      </c>
      <c r="H38" s="20" t="s">
        <v>487</v>
      </c>
      <c r="I38" s="20" t="s">
        <v>490</v>
      </c>
      <c r="J38" s="20"/>
      <c r="K38" s="20"/>
      <c r="L38" s="20"/>
      <c r="M38" s="20"/>
      <c r="N38" s="20"/>
      <c r="O38" s="20"/>
      <c r="P38" s="20"/>
      <c r="Q38" s="20"/>
      <c r="R38" s="20" t="s">
        <v>664</v>
      </c>
      <c r="S38" s="14" t="s">
        <v>459</v>
      </c>
      <c r="T38" s="20">
        <v>241</v>
      </c>
      <c r="U38" s="21" t="s">
        <v>665</v>
      </c>
      <c r="V38" s="20">
        <v>1975</v>
      </c>
      <c r="W38" s="22" t="s">
        <v>666</v>
      </c>
      <c r="X38" s="22" t="s">
        <v>667</v>
      </c>
      <c r="Y38" s="22" t="s">
        <v>668</v>
      </c>
      <c r="Z38" s="23" t="s">
        <v>669</v>
      </c>
      <c r="AA38" s="11" t="s">
        <v>670</v>
      </c>
      <c r="AB38" s="9"/>
      <c r="AC38" s="1" t="str">
        <f t="shared" si="1"/>
        <v>NP/A.241(1975)460</v>
      </c>
      <c r="AD38" s="1" t="str">
        <f t="shared" si="0"/>
        <v>C.Rolfs.1975</v>
      </c>
      <c r="AE38" s="34" t="str">
        <f>IF(COUNTIF(EXFOR!G$7:G$11,"*"&amp;AC38&amp;"*")&gt;0,"○",IF(COUNTIF(EXFOR!J$7:J$11,"*"&amp;W38&amp;"*"&amp;V38)&gt;0,"△","×"))</f>
        <v>○</v>
      </c>
      <c r="AF38" s="9"/>
    </row>
    <row r="39" spans="1:32" ht="14.25">
      <c r="A39" s="12" t="s">
        <v>388</v>
      </c>
      <c r="B39" s="12">
        <v>10</v>
      </c>
      <c r="C39" s="12">
        <v>20</v>
      </c>
      <c r="D39" s="12" t="s">
        <v>473</v>
      </c>
      <c r="E39" s="12" t="s">
        <v>474</v>
      </c>
      <c r="F39" s="13"/>
      <c r="G39" s="13" t="s">
        <v>492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 t="s">
        <v>671</v>
      </c>
      <c r="S39" s="14" t="s">
        <v>501</v>
      </c>
      <c r="T39" s="12">
        <v>274</v>
      </c>
      <c r="U39" s="13" t="s">
        <v>672</v>
      </c>
      <c r="V39" s="12">
        <v>1975</v>
      </c>
      <c r="W39" s="15" t="s">
        <v>657</v>
      </c>
      <c r="X39" s="15" t="s">
        <v>673</v>
      </c>
      <c r="Y39" s="15" t="s">
        <v>674</v>
      </c>
      <c r="Z39" s="12"/>
      <c r="AA39" s="1"/>
      <c r="AB39" s="1"/>
      <c r="AC39" s="1" t="str">
        <f t="shared" si="1"/>
        <v>ZP/A.274(1975)227</v>
      </c>
      <c r="AD39" s="1" t="str">
        <f t="shared" si="0"/>
        <v>A.Anttila.1975</v>
      </c>
      <c r="AE39" s="34" t="str">
        <f>IF(COUNTIF(EXFOR!G$7:G$11,"*"&amp;AC39&amp;"*")&gt;0,"○",IF(COUNTIF(EXFOR!J$7:J$11,"*"&amp;W39&amp;"*"&amp;V39)&gt;0,"△","×"))</f>
        <v>×</v>
      </c>
      <c r="AF39" s="1"/>
    </row>
    <row r="40" spans="1:32" ht="15">
      <c r="A40" s="12" t="s">
        <v>388</v>
      </c>
      <c r="B40" s="12">
        <v>10</v>
      </c>
      <c r="C40" s="12">
        <v>20</v>
      </c>
      <c r="D40" s="12" t="s">
        <v>473</v>
      </c>
      <c r="E40" s="12" t="s">
        <v>474</v>
      </c>
      <c r="F40" s="13" t="s">
        <v>215</v>
      </c>
      <c r="G40" s="13" t="s">
        <v>495</v>
      </c>
      <c r="H40" s="12"/>
      <c r="I40" s="12"/>
      <c r="J40" s="12"/>
      <c r="K40" s="12"/>
      <c r="L40" s="12" t="s">
        <v>475</v>
      </c>
      <c r="M40" s="12"/>
      <c r="N40" s="12"/>
      <c r="O40" s="12"/>
      <c r="P40" s="12"/>
      <c r="Q40" s="12"/>
      <c r="R40" s="12" t="s">
        <v>675</v>
      </c>
      <c r="S40" s="14" t="s">
        <v>293</v>
      </c>
      <c r="T40" s="12">
        <v>52</v>
      </c>
      <c r="U40" s="13" t="s">
        <v>291</v>
      </c>
      <c r="V40" s="12">
        <v>1974</v>
      </c>
      <c r="W40" s="15" t="s">
        <v>666</v>
      </c>
      <c r="X40" s="15" t="s">
        <v>676</v>
      </c>
      <c r="Y40" s="15" t="s">
        <v>677</v>
      </c>
      <c r="Z40" s="16" t="s">
        <v>678</v>
      </c>
      <c r="AA40" s="1"/>
      <c r="AB40" s="1"/>
      <c r="AC40" s="1" t="str">
        <f t="shared" si="1"/>
        <v>PL/B.52(1974)317</v>
      </c>
      <c r="AD40" s="1" t="str">
        <f t="shared" si="0"/>
        <v>C.Rolfs.1974</v>
      </c>
      <c r="AE40" s="34" t="str">
        <f>IF(COUNTIF(EXFOR!G$7:G$11,"*"&amp;AC40&amp;"*")&gt;0,"○",IF(COUNTIF(EXFOR!J$7:J$11,"*"&amp;W40&amp;"*"&amp;V40)&gt;0,"△","×"))</f>
        <v>×</v>
      </c>
      <c r="AF40" s="1"/>
    </row>
    <row r="41" spans="1:32" ht="13.5">
      <c r="A41" s="12" t="s">
        <v>388</v>
      </c>
      <c r="B41" s="12">
        <v>10</v>
      </c>
      <c r="C41" s="12">
        <v>20</v>
      </c>
      <c r="D41" s="12" t="s">
        <v>473</v>
      </c>
      <c r="E41" s="12" t="s">
        <v>474</v>
      </c>
      <c r="F41" s="13"/>
      <c r="G41" s="13"/>
      <c r="H41" s="12" t="s">
        <v>487</v>
      </c>
      <c r="I41" s="12"/>
      <c r="J41" s="12"/>
      <c r="K41" s="12"/>
      <c r="L41" s="12"/>
      <c r="M41" s="12"/>
      <c r="N41" s="12"/>
      <c r="O41" s="12"/>
      <c r="P41" s="12"/>
      <c r="Q41" s="12"/>
      <c r="R41" s="12" t="s">
        <v>679</v>
      </c>
      <c r="S41" s="17" t="s">
        <v>680</v>
      </c>
      <c r="T41" s="12"/>
      <c r="U41" s="13"/>
      <c r="V41" s="12"/>
      <c r="W41" s="12"/>
      <c r="X41" s="12"/>
      <c r="Y41" s="12"/>
      <c r="Z41" s="12"/>
      <c r="AA41" s="1"/>
      <c r="AB41" s="1"/>
      <c r="AC41" s="1" t="str">
        <f t="shared" si="1"/>
        <v>CONF Vienna(Charged-Particle-Induced Rad Capture),Proc P71.</v>
      </c>
      <c r="AD41" s="1" t="str">
        <f t="shared" si="0"/>
        <v>.</v>
      </c>
      <c r="AE41" s="34" t="str">
        <f>IF(COUNTIF(EXFOR!G$7:G$11,"*"&amp;AC41&amp;"*")&gt;0,"○",IF(COUNTIF(EXFOR!J$7:J$11,"*"&amp;W41&amp;"*"&amp;V41)&gt;0,"△","×"))</f>
        <v>△</v>
      </c>
      <c r="AF41" s="1"/>
    </row>
    <row r="42" spans="1:32" ht="14.25">
      <c r="A42" s="12" t="s">
        <v>388</v>
      </c>
      <c r="B42" s="12">
        <v>10</v>
      </c>
      <c r="C42" s="12">
        <v>20</v>
      </c>
      <c r="D42" s="12" t="s">
        <v>473</v>
      </c>
      <c r="E42" s="12" t="s">
        <v>474</v>
      </c>
      <c r="F42" s="13" t="s">
        <v>495</v>
      </c>
      <c r="G42" s="13" t="s">
        <v>498</v>
      </c>
      <c r="H42" s="12" t="s">
        <v>487</v>
      </c>
      <c r="I42" s="12"/>
      <c r="J42" s="12"/>
      <c r="K42" s="12"/>
      <c r="L42" s="12"/>
      <c r="M42" s="12"/>
      <c r="N42" s="12"/>
      <c r="O42" s="12"/>
      <c r="P42" s="12"/>
      <c r="Q42" s="12"/>
      <c r="R42" s="12" t="s">
        <v>681</v>
      </c>
      <c r="S42" s="14" t="s">
        <v>296</v>
      </c>
      <c r="T42" s="12">
        <v>33</v>
      </c>
      <c r="U42" s="13" t="s">
        <v>532</v>
      </c>
      <c r="V42" s="12">
        <v>1972</v>
      </c>
      <c r="W42" s="15" t="s">
        <v>682</v>
      </c>
      <c r="X42" s="15" t="s">
        <v>683</v>
      </c>
      <c r="Y42" s="15" t="s">
        <v>684</v>
      </c>
      <c r="Z42" s="12"/>
      <c r="AA42" s="1"/>
      <c r="AB42" s="1"/>
      <c r="AC42" s="1" t="str">
        <f t="shared" si="1"/>
        <v>JP.33(1972)155</v>
      </c>
      <c r="AD42" s="1" t="str">
        <f t="shared" si="0"/>
        <v>M.Lambert.1972</v>
      </c>
      <c r="AE42" s="34" t="str">
        <f>IF(COUNTIF(EXFOR!G$7:G$11,"*"&amp;AC42&amp;"*")&gt;0,"○",IF(COUNTIF(EXFOR!J$7:J$11,"*"&amp;W42&amp;"*"&amp;V42)&gt;0,"△","×"))</f>
        <v>×</v>
      </c>
      <c r="AF42" s="1"/>
    </row>
    <row r="43" spans="1:32" ht="14.25">
      <c r="A43" s="12" t="s">
        <v>388</v>
      </c>
      <c r="B43" s="12">
        <v>10</v>
      </c>
      <c r="C43" s="12">
        <v>20</v>
      </c>
      <c r="D43" s="12" t="s">
        <v>473</v>
      </c>
      <c r="E43" s="12" t="s">
        <v>474</v>
      </c>
      <c r="F43" s="13" t="s">
        <v>685</v>
      </c>
      <c r="G43" s="13" t="s">
        <v>531</v>
      </c>
      <c r="H43" s="12"/>
      <c r="I43" s="12"/>
      <c r="J43" s="12"/>
      <c r="K43" s="12"/>
      <c r="L43" s="12" t="s">
        <v>475</v>
      </c>
      <c r="M43" s="12"/>
      <c r="N43" s="12"/>
      <c r="O43" s="12"/>
      <c r="P43" s="12"/>
      <c r="Q43" s="12"/>
      <c r="R43" s="12" t="s">
        <v>686</v>
      </c>
      <c r="S43" s="14" t="s">
        <v>459</v>
      </c>
      <c r="T43" s="12">
        <v>193</v>
      </c>
      <c r="U43" s="13" t="s">
        <v>361</v>
      </c>
      <c r="V43" s="12">
        <v>1972</v>
      </c>
      <c r="W43" s="15" t="s">
        <v>687</v>
      </c>
      <c r="X43" s="15" t="s">
        <v>688</v>
      </c>
      <c r="Y43" s="15" t="s">
        <v>689</v>
      </c>
      <c r="Z43" s="16" t="s">
        <v>690</v>
      </c>
      <c r="AA43" s="1"/>
      <c r="AB43" s="1"/>
      <c r="AC43" s="1" t="str">
        <f t="shared" si="1"/>
        <v>NP/A.193(1972)65</v>
      </c>
      <c r="AD43" s="1" t="str">
        <f t="shared" si="0"/>
        <v>F.X.Haas.1972</v>
      </c>
      <c r="AE43" s="34" t="str">
        <f>IF(COUNTIF(EXFOR!G$7:G$11,"*"&amp;AC43&amp;"*")&gt;0,"○",IF(COUNTIF(EXFOR!J$7:J$11,"*"&amp;W43&amp;"*"&amp;V43)&gt;0,"△","×"))</f>
        <v>×</v>
      </c>
      <c r="AF43" s="1"/>
    </row>
    <row r="44" spans="1:32" ht="13.5">
      <c r="A44" s="12" t="s">
        <v>388</v>
      </c>
      <c r="B44" s="12">
        <v>10</v>
      </c>
      <c r="C44" s="12">
        <v>20</v>
      </c>
      <c r="D44" s="12" t="s">
        <v>473</v>
      </c>
      <c r="E44" s="12" t="s">
        <v>474</v>
      </c>
      <c r="F44" s="13" t="s">
        <v>691</v>
      </c>
      <c r="G44" s="13" t="s">
        <v>498</v>
      </c>
      <c r="H44" s="12" t="s">
        <v>487</v>
      </c>
      <c r="I44" s="12"/>
      <c r="J44" s="12"/>
      <c r="K44" s="12"/>
      <c r="L44" s="12"/>
      <c r="M44" s="12"/>
      <c r="N44" s="12"/>
      <c r="O44" s="12"/>
      <c r="P44" s="12"/>
      <c r="Q44" s="12"/>
      <c r="R44" s="12" t="s">
        <v>692</v>
      </c>
      <c r="S44" s="17" t="s">
        <v>693</v>
      </c>
      <c r="T44" s="12"/>
      <c r="U44" s="13"/>
      <c r="V44" s="12"/>
      <c r="W44" s="12"/>
      <c r="X44" s="12"/>
      <c r="Y44" s="12"/>
      <c r="Z44" s="12"/>
      <c r="AA44" s="1"/>
      <c r="AB44" s="1"/>
      <c r="AC44" s="1" t="str">
        <f t="shared" si="1"/>
        <v>REPT LYCEN-7132,M Lambert,7/5/72.</v>
      </c>
      <c r="AD44" s="1" t="str">
        <f t="shared" si="0"/>
        <v>.</v>
      </c>
      <c r="AE44" s="34" t="str">
        <f>IF(COUNTIF(EXFOR!G$7:G$11,"*"&amp;AC44&amp;"*")&gt;0,"○",IF(COUNTIF(EXFOR!J$7:J$11,"*"&amp;W44&amp;"*"&amp;V44)&gt;0,"△","×"))</f>
        <v>△</v>
      </c>
      <c r="AF44" s="1"/>
    </row>
    <row r="45" spans="1:32" ht="14.25">
      <c r="A45" s="12" t="s">
        <v>388</v>
      </c>
      <c r="B45" s="12">
        <v>10</v>
      </c>
      <c r="C45" s="12">
        <v>20</v>
      </c>
      <c r="D45" s="12" t="s">
        <v>473</v>
      </c>
      <c r="E45" s="12" t="s">
        <v>474</v>
      </c>
      <c r="F45" s="13" t="s">
        <v>694</v>
      </c>
      <c r="G45" s="13" t="s">
        <v>695</v>
      </c>
      <c r="H45" s="12" t="s">
        <v>487</v>
      </c>
      <c r="I45" s="12"/>
      <c r="J45" s="12"/>
      <c r="K45" s="12"/>
      <c r="L45" s="12"/>
      <c r="M45" s="12"/>
      <c r="N45" s="12"/>
      <c r="O45" s="12"/>
      <c r="P45" s="12"/>
      <c r="Q45" s="12"/>
      <c r="R45" s="12" t="s">
        <v>696</v>
      </c>
      <c r="S45" s="14" t="s">
        <v>476</v>
      </c>
      <c r="T45" s="12">
        <v>1</v>
      </c>
      <c r="U45" s="13" t="s">
        <v>697</v>
      </c>
      <c r="V45" s="12">
        <v>1970</v>
      </c>
      <c r="W45" s="15" t="s">
        <v>698</v>
      </c>
      <c r="X45" s="15" t="s">
        <v>699</v>
      </c>
      <c r="Y45" s="15" t="s">
        <v>700</v>
      </c>
      <c r="Z45" s="16" t="s">
        <v>701</v>
      </c>
      <c r="AA45" s="1"/>
      <c r="AB45" s="1"/>
      <c r="AC45" s="1" t="str">
        <f t="shared" si="1"/>
        <v>PR/C.1(1970)608</v>
      </c>
      <c r="AD45" s="1" t="str">
        <f t="shared" si="0"/>
        <v>R.C.Bearse.1970</v>
      </c>
      <c r="AE45" s="34" t="str">
        <f>IF(COUNTIF(EXFOR!G$7:G$11,"*"&amp;AC45&amp;"*")&gt;0,"○",IF(COUNTIF(EXFOR!J$7:J$11,"*"&amp;W45&amp;"*"&amp;V45)&gt;0,"△","×"))</f>
        <v>×</v>
      </c>
      <c r="AF45" s="1"/>
    </row>
    <row r="46" spans="1:32" ht="14.25">
      <c r="A46" s="12" t="s">
        <v>388</v>
      </c>
      <c r="B46" s="12">
        <v>10</v>
      </c>
      <c r="C46" s="12">
        <v>20</v>
      </c>
      <c r="D46" s="12" t="s">
        <v>473</v>
      </c>
      <c r="E46" s="12" t="s">
        <v>474</v>
      </c>
      <c r="F46" s="13" t="s">
        <v>702</v>
      </c>
      <c r="G46" s="13" t="s">
        <v>703</v>
      </c>
      <c r="H46" s="12" t="s">
        <v>487</v>
      </c>
      <c r="I46" s="12"/>
      <c r="J46" s="12"/>
      <c r="K46" s="12"/>
      <c r="L46" s="12" t="s">
        <v>475</v>
      </c>
      <c r="M46" s="12"/>
      <c r="N46" s="12"/>
      <c r="O46" s="12"/>
      <c r="P46" s="12"/>
      <c r="Q46" s="12"/>
      <c r="R46" s="12" t="s">
        <v>704</v>
      </c>
      <c r="S46" s="14" t="s">
        <v>459</v>
      </c>
      <c r="T46" s="12">
        <v>123</v>
      </c>
      <c r="U46" s="13" t="s">
        <v>290</v>
      </c>
      <c r="V46" s="12">
        <v>1969</v>
      </c>
      <c r="W46" s="15" t="s">
        <v>705</v>
      </c>
      <c r="X46" s="15" t="s">
        <v>706</v>
      </c>
      <c r="Y46" s="15" t="s">
        <v>707</v>
      </c>
      <c r="Z46" s="16" t="s">
        <v>708</v>
      </c>
      <c r="AA46" s="1"/>
      <c r="AB46" s="1"/>
      <c r="AC46" s="1" t="str">
        <f t="shared" si="1"/>
        <v>NP/A.123(1969)129</v>
      </c>
      <c r="AD46" s="1" t="str">
        <f t="shared" si="0"/>
        <v>R.Bloch.1969</v>
      </c>
      <c r="AE46" s="34" t="str">
        <f>IF(COUNTIF(EXFOR!G$7:G$11,"*"&amp;AC46&amp;"*")&gt;0,"○",IF(COUNTIF(EXFOR!J$7:J$11,"*"&amp;W46&amp;"*"&amp;V46)&gt;0,"△","×"))</f>
        <v>×</v>
      </c>
      <c r="AF46" s="1"/>
    </row>
    <row r="47" spans="1:32" ht="14.25">
      <c r="A47" s="12" t="s">
        <v>388</v>
      </c>
      <c r="B47" s="12">
        <v>10</v>
      </c>
      <c r="C47" s="12">
        <v>20</v>
      </c>
      <c r="D47" s="12" t="s">
        <v>473</v>
      </c>
      <c r="E47" s="12" t="s">
        <v>474</v>
      </c>
      <c r="F47" s="13" t="s">
        <v>709</v>
      </c>
      <c r="G47" s="1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 t="s">
        <v>710</v>
      </c>
      <c r="S47" s="14" t="s">
        <v>293</v>
      </c>
      <c r="T47" s="12">
        <v>29</v>
      </c>
      <c r="U47" s="13" t="s">
        <v>463</v>
      </c>
      <c r="V47" s="12">
        <v>1969</v>
      </c>
      <c r="W47" s="15" t="s">
        <v>657</v>
      </c>
      <c r="X47" s="15" t="s">
        <v>711</v>
      </c>
      <c r="Y47" s="15" t="s">
        <v>712</v>
      </c>
      <c r="Z47" s="16" t="s">
        <v>713</v>
      </c>
      <c r="AA47" s="1"/>
      <c r="AB47" s="1"/>
      <c r="AC47" s="1" t="str">
        <f t="shared" si="1"/>
        <v>PL/B.29(1969)645</v>
      </c>
      <c r="AD47" s="1" t="str">
        <f t="shared" si="0"/>
        <v>A.Anttila.1969</v>
      </c>
      <c r="AE47" s="34" t="str">
        <f>IF(COUNTIF(EXFOR!G$7:G$11,"*"&amp;AC47&amp;"*")&gt;0,"○",IF(COUNTIF(EXFOR!J$7:J$11,"*"&amp;W47&amp;"*"&amp;V47)&gt;0,"△","×"))</f>
        <v>×</v>
      </c>
      <c r="AF47" s="1"/>
    </row>
    <row r="48" spans="1:32" ht="13.5">
      <c r="A48" s="12"/>
      <c r="B48" s="12"/>
      <c r="C48" s="12"/>
      <c r="D48" s="12"/>
      <c r="E48" s="12"/>
      <c r="F48" s="13"/>
      <c r="G48" s="1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4"/>
      <c r="T48" s="12"/>
      <c r="U48" s="13"/>
      <c r="V48" s="12"/>
      <c r="W48" s="15"/>
      <c r="X48" s="15"/>
      <c r="Y48" s="15"/>
      <c r="Z48" s="16"/>
      <c r="AA48" s="1"/>
      <c r="AB48" s="1"/>
      <c r="AC48" s="1"/>
      <c r="AD48" s="1" t="str">
        <f t="shared" si="0"/>
        <v>.</v>
      </c>
      <c r="AE48" s="34"/>
      <c r="AF48" s="1"/>
    </row>
    <row r="49" spans="1:32" ht="14.25">
      <c r="A49" s="14" t="s">
        <v>714</v>
      </c>
      <c r="B49" s="14">
        <v>10</v>
      </c>
      <c r="C49" s="14">
        <v>20</v>
      </c>
      <c r="D49" s="14" t="s">
        <v>473</v>
      </c>
      <c r="E49" s="14" t="s">
        <v>363</v>
      </c>
      <c r="F49" s="18" t="s">
        <v>350</v>
      </c>
      <c r="G49" s="18"/>
      <c r="H49" s="14" t="s">
        <v>811</v>
      </c>
      <c r="I49" s="14"/>
      <c r="J49" s="14" t="s">
        <v>811</v>
      </c>
      <c r="K49" s="14"/>
      <c r="L49" s="14"/>
      <c r="M49" s="14"/>
      <c r="N49" s="14"/>
      <c r="O49" s="14"/>
      <c r="P49" s="14"/>
      <c r="Q49" s="14"/>
      <c r="R49" s="14" t="s">
        <v>812</v>
      </c>
      <c r="S49" s="14" t="s">
        <v>647</v>
      </c>
      <c r="T49" s="14">
        <v>36</v>
      </c>
      <c r="U49" s="18" t="s">
        <v>814</v>
      </c>
      <c r="V49" s="14">
        <v>1983</v>
      </c>
      <c r="W49" s="17" t="s">
        <v>815</v>
      </c>
      <c r="X49" s="17" t="s">
        <v>815</v>
      </c>
      <c r="Y49" s="17" t="s">
        <v>816</v>
      </c>
      <c r="Z49" s="14"/>
      <c r="AA49" s="4" t="s">
        <v>365</v>
      </c>
      <c r="AB49" s="7"/>
      <c r="AC49" s="1" t="str">
        <f t="shared" si="1"/>
        <v>AUJ.36(1983)583</v>
      </c>
      <c r="AD49" s="1" t="str">
        <f t="shared" si="0"/>
        <v>D.G.Sargood.1983</v>
      </c>
      <c r="AE49" s="34" t="str">
        <f>IF(COUNTIF(EXFOR!G$13:G$14,"*"&amp;AC49&amp;"*")&gt;0,"○",IF(COUNTIF(EXFOR!J$13:J$14,"*"&amp;W49&amp;"*"&amp;V49)&gt;0,"△","×"))</f>
        <v>×</v>
      </c>
      <c r="AF49" s="7"/>
    </row>
    <row r="50" spans="1:32" ht="15">
      <c r="A50" s="14" t="s">
        <v>714</v>
      </c>
      <c r="B50" s="12">
        <v>10</v>
      </c>
      <c r="C50" s="12">
        <v>20</v>
      </c>
      <c r="D50" s="12" t="s">
        <v>473</v>
      </c>
      <c r="E50" s="12" t="s">
        <v>363</v>
      </c>
      <c r="F50" s="13" t="s">
        <v>216</v>
      </c>
      <c r="G50" s="13" t="s">
        <v>715</v>
      </c>
      <c r="H50" s="12" t="s">
        <v>487</v>
      </c>
      <c r="I50" s="12"/>
      <c r="J50" s="12"/>
      <c r="K50" s="12"/>
      <c r="L50" s="12"/>
      <c r="M50" s="12"/>
      <c r="N50" s="12"/>
      <c r="O50" s="12"/>
      <c r="P50" s="12"/>
      <c r="Q50" s="12"/>
      <c r="R50" s="12" t="s">
        <v>716</v>
      </c>
      <c r="S50" s="17" t="s">
        <v>717</v>
      </c>
      <c r="T50" s="12"/>
      <c r="U50" s="12"/>
      <c r="V50" s="12"/>
      <c r="W50" s="15" t="s">
        <v>718</v>
      </c>
      <c r="X50" s="15" t="s">
        <v>719</v>
      </c>
      <c r="Y50" s="15" t="s">
        <v>720</v>
      </c>
      <c r="Z50" s="12"/>
      <c r="AA50" s="1"/>
      <c r="AB50" s="1"/>
      <c r="AC50" s="1" t="str">
        <f t="shared" si="1"/>
        <v>JUL-Spez-146, p.24 (1982).</v>
      </c>
      <c r="AD50" s="1" t="str">
        <f t="shared" si="0"/>
        <v>T.Rohwer.</v>
      </c>
      <c r="AE50" s="34" t="str">
        <f>IF(COUNTIF(EXFOR!G$13:G$14,"*"&amp;AC50&amp;"*")&gt;0,"○",IF(COUNTIF(EXFOR!J$13:J$14,"*"&amp;W50&amp;"*"&amp;V50)&gt;0,"△","×"))</f>
        <v>×</v>
      </c>
      <c r="AF50" s="1"/>
    </row>
    <row r="51" spans="1:32" ht="13.5">
      <c r="A51" s="14" t="s">
        <v>714</v>
      </c>
      <c r="B51" s="12">
        <v>10</v>
      </c>
      <c r="C51" s="12">
        <v>20</v>
      </c>
      <c r="D51" s="12" t="s">
        <v>473</v>
      </c>
      <c r="E51" s="12" t="s">
        <v>363</v>
      </c>
      <c r="F51" s="13" t="s">
        <v>216</v>
      </c>
      <c r="G51" s="13" t="s">
        <v>721</v>
      </c>
      <c r="H51" s="12" t="s">
        <v>475</v>
      </c>
      <c r="I51" s="12"/>
      <c r="J51" s="12"/>
      <c r="K51" s="12"/>
      <c r="L51" s="12"/>
      <c r="M51" s="12"/>
      <c r="N51" s="12"/>
      <c r="O51" s="12"/>
      <c r="P51" s="12"/>
      <c r="Q51" s="12"/>
      <c r="R51" s="12" t="s">
        <v>217</v>
      </c>
      <c r="S51" s="17" t="s">
        <v>218</v>
      </c>
      <c r="T51" s="12"/>
      <c r="U51" s="13"/>
      <c r="V51" s="12"/>
      <c r="W51" s="12"/>
      <c r="X51" s="12"/>
      <c r="Y51" s="12"/>
      <c r="Z51" s="12"/>
      <c r="AA51" s="1"/>
      <c r="AB51" s="1"/>
      <c r="AC51" s="1" t="str">
        <f t="shared" si="1"/>
        <v>REPT KFA-IKP-10/77,P19,Rohwer.</v>
      </c>
      <c r="AD51" s="1" t="str">
        <f t="shared" si="0"/>
        <v>.</v>
      </c>
      <c r="AE51" s="34" t="str">
        <f>IF(COUNTIF(EXFOR!G$13:G$14,"*"&amp;AC51&amp;"*")&gt;0,"○",IF(COUNTIF(EXFOR!J$13:J$14,"*"&amp;W51&amp;"*"&amp;V51)&gt;0,"△","×"))</f>
        <v>△</v>
      </c>
      <c r="AF51" s="1"/>
    </row>
    <row r="52" spans="1:32" ht="13.5">
      <c r="A52" s="14"/>
      <c r="B52" s="12"/>
      <c r="C52" s="12"/>
      <c r="D52" s="12"/>
      <c r="E52" s="12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7"/>
      <c r="T52" s="12"/>
      <c r="U52" s="13"/>
      <c r="V52" s="12"/>
      <c r="W52" s="12"/>
      <c r="X52" s="12"/>
      <c r="Y52" s="12"/>
      <c r="Z52" s="12"/>
      <c r="AA52" s="1"/>
      <c r="AB52" s="1"/>
      <c r="AC52" s="1"/>
      <c r="AD52" s="1" t="str">
        <f t="shared" si="0"/>
        <v>.</v>
      </c>
      <c r="AE52" s="34"/>
      <c r="AF52" s="1"/>
    </row>
    <row r="53" spans="1:32" ht="13.5">
      <c r="A53" s="12" t="s">
        <v>722</v>
      </c>
      <c r="B53" s="12">
        <v>10</v>
      </c>
      <c r="C53" s="12">
        <v>20</v>
      </c>
      <c r="D53" s="12" t="s">
        <v>363</v>
      </c>
      <c r="E53" s="12" t="s">
        <v>474</v>
      </c>
      <c r="F53" s="13" t="s">
        <v>723</v>
      </c>
      <c r="G53" s="13" t="s">
        <v>724</v>
      </c>
      <c r="H53" s="12"/>
      <c r="I53" s="12"/>
      <c r="J53" s="12" t="s">
        <v>481</v>
      </c>
      <c r="K53" s="12"/>
      <c r="L53" s="12"/>
      <c r="M53" s="12"/>
      <c r="N53" s="12"/>
      <c r="O53" s="12"/>
      <c r="P53" s="12"/>
      <c r="Q53" s="12"/>
      <c r="R53" s="12" t="s">
        <v>725</v>
      </c>
      <c r="S53" s="14" t="s">
        <v>476</v>
      </c>
      <c r="T53" s="12">
        <v>78</v>
      </c>
      <c r="U53" s="13" t="s">
        <v>726</v>
      </c>
      <c r="V53" s="12">
        <v>2008</v>
      </c>
      <c r="W53" s="15" t="s">
        <v>727</v>
      </c>
      <c r="X53" s="15" t="s">
        <v>728</v>
      </c>
      <c r="Y53" s="15" t="s">
        <v>729</v>
      </c>
      <c r="Z53" s="16" t="s">
        <v>713</v>
      </c>
      <c r="AA53" s="1"/>
      <c r="AB53" s="1"/>
      <c r="AC53" s="1" t="str">
        <f t="shared" si="1"/>
        <v>PR/C.78(2008)025805</v>
      </c>
      <c r="AD53" s="1" t="str">
        <f t="shared" si="0"/>
        <v>J.R.Newton.2008</v>
      </c>
      <c r="AE53" s="34" t="str">
        <f>IF(COUNTIF(EXFOR!G$16,"*"&amp;AC53&amp;"*")&gt;0,"○",IF(COUNTIF(EXFOR!J$16,"*"&amp;W53&amp;"*"&amp;V53)&gt;0,"△","×"))</f>
        <v>×</v>
      </c>
      <c r="AF53" s="1"/>
    </row>
    <row r="54" spans="1:32" ht="14.25">
      <c r="A54" s="12" t="s">
        <v>722</v>
      </c>
      <c r="B54" s="12">
        <v>10</v>
      </c>
      <c r="C54" s="12">
        <v>20</v>
      </c>
      <c r="D54" s="12" t="s">
        <v>363</v>
      </c>
      <c r="E54" s="12" t="s">
        <v>474</v>
      </c>
      <c r="F54" s="13" t="s">
        <v>730</v>
      </c>
      <c r="G54" s="13" t="s">
        <v>731</v>
      </c>
      <c r="H54" s="12" t="s">
        <v>481</v>
      </c>
      <c r="I54" s="12"/>
      <c r="J54" s="12" t="s">
        <v>481</v>
      </c>
      <c r="K54" s="12"/>
      <c r="L54" s="12"/>
      <c r="M54" s="12"/>
      <c r="N54" s="12"/>
      <c r="O54" s="12"/>
      <c r="P54" s="12"/>
      <c r="Q54" s="12"/>
      <c r="R54" s="12" t="s">
        <v>732</v>
      </c>
      <c r="S54" s="14" t="s">
        <v>459</v>
      </c>
      <c r="T54" s="12">
        <v>675</v>
      </c>
      <c r="U54" s="13" t="s">
        <v>733</v>
      </c>
      <c r="V54" s="12">
        <v>2000</v>
      </c>
      <c r="W54" s="15" t="s">
        <v>734</v>
      </c>
      <c r="X54" s="15" t="s">
        <v>735</v>
      </c>
      <c r="Y54" s="15" t="s">
        <v>736</v>
      </c>
      <c r="Z54" s="16" t="s">
        <v>737</v>
      </c>
      <c r="AA54" s="1"/>
      <c r="AB54" s="1"/>
      <c r="AC54" s="1" t="str">
        <f t="shared" si="1"/>
        <v>NP/A.675(2000)695</v>
      </c>
      <c r="AD54" s="1" t="str">
        <f t="shared" si="0"/>
        <v>T.Rauscher.2000</v>
      </c>
      <c r="AE54" s="34" t="str">
        <f>IF(COUNTIF(EXFOR!G$16,"*"&amp;AC54&amp;"*")&gt;0,"○",IF(COUNTIF(EXFOR!J$16,"*"&amp;W54&amp;"*"&amp;V54)&gt;0,"△","×"))</f>
        <v>×</v>
      </c>
      <c r="AF54" s="1"/>
    </row>
    <row r="55" spans="1:32" ht="13.5">
      <c r="A55" s="12" t="s">
        <v>722</v>
      </c>
      <c r="B55" s="12">
        <v>10</v>
      </c>
      <c r="C55" s="12">
        <v>20</v>
      </c>
      <c r="D55" s="12" t="s">
        <v>363</v>
      </c>
      <c r="E55" s="12" t="s">
        <v>474</v>
      </c>
      <c r="F55" s="13" t="s">
        <v>738</v>
      </c>
      <c r="G55" s="13" t="s">
        <v>739</v>
      </c>
      <c r="H55" s="12"/>
      <c r="I55" s="12"/>
      <c r="J55" s="12"/>
      <c r="K55" s="12"/>
      <c r="L55" s="12" t="s">
        <v>475</v>
      </c>
      <c r="M55" s="12"/>
      <c r="N55" s="12"/>
      <c r="O55" s="12"/>
      <c r="P55" s="12"/>
      <c r="Q55" s="12"/>
      <c r="R55" s="12" t="s">
        <v>740</v>
      </c>
      <c r="S55" s="14" t="s">
        <v>496</v>
      </c>
      <c r="T55" s="12">
        <v>431</v>
      </c>
      <c r="U55" s="13" t="s">
        <v>741</v>
      </c>
      <c r="V55" s="12">
        <v>1999</v>
      </c>
      <c r="W55" s="15" t="s">
        <v>742</v>
      </c>
      <c r="X55" s="15" t="s">
        <v>743</v>
      </c>
      <c r="Y55" s="15" t="s">
        <v>744</v>
      </c>
      <c r="Z55" s="16" t="s">
        <v>745</v>
      </c>
      <c r="AA55" s="1"/>
      <c r="AB55" s="1"/>
      <c r="AC55" s="1" t="str">
        <f t="shared" si="1"/>
        <v>NIM/A.431(1999)160</v>
      </c>
      <c r="AD55" s="1" t="str">
        <f t="shared" si="0"/>
        <v>V.Kolle.1999</v>
      </c>
      <c r="AE55" s="34" t="str">
        <f>IF(COUNTIF(EXFOR!G$16,"*"&amp;AC55&amp;"*")&gt;0,"○",IF(COUNTIF(EXFOR!J$16,"*"&amp;W55&amp;"*"&amp;V55)&gt;0,"△","×"))</f>
        <v>×</v>
      </c>
      <c r="AF55" s="1"/>
    </row>
    <row r="56" spans="1:32" ht="13.5">
      <c r="A56" s="12" t="s">
        <v>722</v>
      </c>
      <c r="B56" s="12">
        <v>10</v>
      </c>
      <c r="C56" s="12">
        <v>20</v>
      </c>
      <c r="D56" s="12" t="s">
        <v>363</v>
      </c>
      <c r="E56" s="12" t="s">
        <v>474</v>
      </c>
      <c r="F56" s="13" t="s">
        <v>427</v>
      </c>
      <c r="G56" s="13" t="s">
        <v>746</v>
      </c>
      <c r="H56" s="12"/>
      <c r="I56" s="12"/>
      <c r="J56" s="12"/>
      <c r="K56" s="12"/>
      <c r="L56" s="12" t="s">
        <v>475</v>
      </c>
      <c r="M56" s="12"/>
      <c r="N56" s="12"/>
      <c r="O56" s="12"/>
      <c r="P56" s="12"/>
      <c r="Q56" s="12"/>
      <c r="R56" s="12" t="s">
        <v>747</v>
      </c>
      <c r="S56" s="17" t="s">
        <v>748</v>
      </c>
      <c r="T56" s="12"/>
      <c r="U56" s="13"/>
      <c r="V56" s="12"/>
      <c r="W56" s="15" t="s">
        <v>749</v>
      </c>
      <c r="X56" s="15" t="s">
        <v>750</v>
      </c>
      <c r="Y56" s="15" t="s">
        <v>751</v>
      </c>
      <c r="Z56" s="12"/>
      <c r="AA56" s="1"/>
      <c r="AB56" s="1"/>
      <c r="AC56" s="1" t="str">
        <f t="shared" si="1"/>
        <v>Proc.9th Intern.Symposium on Capture Gamma-Ray Spectroscopy and Related Topics, Budapest, Hungary, October 1996, G.L.Molnar, T.Belgya, Zs.Revay, Eds., Vol.2, p.565 (1997).</v>
      </c>
      <c r="AD56" s="1" t="str">
        <f t="shared" si="0"/>
        <v>A.Mayer.</v>
      </c>
      <c r="AE56" s="34" t="str">
        <f>IF(COUNTIF(EXFOR!G$16,"*"&amp;AC56&amp;"*")&gt;0,"○",IF(COUNTIF(EXFOR!J$16,"*"&amp;W56&amp;"*"&amp;V56)&gt;0,"△","×"))</f>
        <v>×</v>
      </c>
      <c r="AF56" s="1"/>
    </row>
    <row r="57" spans="1:32" ht="14.25" customHeight="1">
      <c r="A57" s="12" t="s">
        <v>722</v>
      </c>
      <c r="B57" s="12">
        <v>10</v>
      </c>
      <c r="C57" s="12">
        <v>20</v>
      </c>
      <c r="D57" s="12" t="s">
        <v>363</v>
      </c>
      <c r="E57" s="12" t="s">
        <v>474</v>
      </c>
      <c r="F57" s="13" t="s">
        <v>479</v>
      </c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 t="s">
        <v>752</v>
      </c>
      <c r="S57" s="14" t="s">
        <v>459</v>
      </c>
      <c r="T57" s="12">
        <v>475</v>
      </c>
      <c r="U57" s="13" t="s">
        <v>753</v>
      </c>
      <c r="V57" s="12">
        <v>1987</v>
      </c>
      <c r="W57" s="15" t="s">
        <v>536</v>
      </c>
      <c r="X57" s="15" t="s">
        <v>537</v>
      </c>
      <c r="Y57" s="15" t="s">
        <v>754</v>
      </c>
      <c r="Z57" s="16" t="s">
        <v>45</v>
      </c>
      <c r="AA57" s="1"/>
      <c r="AB57" s="1"/>
      <c r="AC57" s="1" t="str">
        <f t="shared" si="1"/>
        <v>NP/A.475(1987)219</v>
      </c>
      <c r="AD57" s="1" t="str">
        <f t="shared" si="0"/>
        <v>P.Descouvemont.1987</v>
      </c>
      <c r="AE57" s="34" t="str">
        <f>IF(COUNTIF(EXFOR!G$16,"*"&amp;AC57&amp;"*")&gt;0,"○",IF(COUNTIF(EXFOR!J$16,"*"&amp;W57&amp;"*"&amp;V57)&gt;0,"△","×"))</f>
        <v>×</v>
      </c>
      <c r="AF57" s="1"/>
    </row>
    <row r="58" spans="1:32" ht="13.5">
      <c r="A58" s="12" t="s">
        <v>722</v>
      </c>
      <c r="B58" s="12">
        <v>10</v>
      </c>
      <c r="C58" s="12">
        <v>20</v>
      </c>
      <c r="D58" s="12" t="s">
        <v>363</v>
      </c>
      <c r="E58" s="12" t="s">
        <v>474</v>
      </c>
      <c r="F58" s="13" t="s">
        <v>431</v>
      </c>
      <c r="G58" s="13" t="s">
        <v>46</v>
      </c>
      <c r="H58" s="12" t="s">
        <v>47</v>
      </c>
      <c r="I58" s="12"/>
      <c r="J58" s="12"/>
      <c r="K58" s="12"/>
      <c r="L58" s="12" t="s">
        <v>475</v>
      </c>
      <c r="M58" s="12"/>
      <c r="N58" s="12"/>
      <c r="O58" s="12"/>
      <c r="P58" s="12"/>
      <c r="Q58" s="12"/>
      <c r="R58" s="12" t="s">
        <v>48</v>
      </c>
      <c r="S58" s="14" t="s">
        <v>476</v>
      </c>
      <c r="T58" s="12">
        <v>29</v>
      </c>
      <c r="U58" s="13" t="s">
        <v>49</v>
      </c>
      <c r="V58" s="12">
        <v>1984</v>
      </c>
      <c r="W58" s="15" t="s">
        <v>50</v>
      </c>
      <c r="X58" s="15" t="s">
        <v>51</v>
      </c>
      <c r="Y58" s="15" t="s">
        <v>52</v>
      </c>
      <c r="Z58" s="16" t="s">
        <v>53</v>
      </c>
      <c r="AA58" s="1"/>
      <c r="AB58" s="1"/>
      <c r="AC58" s="1" t="str">
        <f t="shared" si="1"/>
        <v>PR/C.29(1984)394</v>
      </c>
      <c r="AD58" s="1" t="str">
        <f t="shared" si="0"/>
        <v>A.G.Seamster.1984</v>
      </c>
      <c r="AE58" s="34" t="str">
        <f>IF(COUNTIF(EXFOR!G$16,"*"&amp;AC58&amp;"*")&gt;0,"○",IF(COUNTIF(EXFOR!J$16,"*"&amp;W58&amp;"*"&amp;V58)&gt;0,"△","×"))</f>
        <v>×</v>
      </c>
      <c r="AF58" s="1"/>
    </row>
    <row r="59" spans="1:32" ht="15">
      <c r="A59" s="12" t="s">
        <v>722</v>
      </c>
      <c r="B59" s="12">
        <v>10</v>
      </c>
      <c r="C59" s="12">
        <v>20</v>
      </c>
      <c r="D59" s="12" t="s">
        <v>363</v>
      </c>
      <c r="E59" s="12" t="s">
        <v>474</v>
      </c>
      <c r="F59" s="13" t="s">
        <v>54</v>
      </c>
      <c r="G59" s="13" t="s">
        <v>746</v>
      </c>
      <c r="H59" s="12"/>
      <c r="I59" s="12" t="s">
        <v>490</v>
      </c>
      <c r="J59" s="12" t="s">
        <v>490</v>
      </c>
      <c r="K59" s="12"/>
      <c r="L59" s="12" t="s">
        <v>475</v>
      </c>
      <c r="M59" s="12"/>
      <c r="N59" s="12"/>
      <c r="O59" s="12"/>
      <c r="P59" s="12"/>
      <c r="Q59" s="12"/>
      <c r="R59" s="12" t="s">
        <v>55</v>
      </c>
      <c r="S59" s="14" t="s">
        <v>459</v>
      </c>
      <c r="T59" s="12">
        <v>398</v>
      </c>
      <c r="U59" s="13" t="s">
        <v>56</v>
      </c>
      <c r="V59" s="12">
        <v>1983</v>
      </c>
      <c r="W59" s="15" t="s">
        <v>57</v>
      </c>
      <c r="X59" s="15" t="s">
        <v>58</v>
      </c>
      <c r="Y59" s="15" t="s">
        <v>59</v>
      </c>
      <c r="Z59" s="16" t="s">
        <v>60</v>
      </c>
      <c r="AA59" s="1"/>
      <c r="AB59" s="1"/>
      <c r="AC59" s="1" t="str">
        <f t="shared" si="1"/>
        <v>NP/A.398(1983)279</v>
      </c>
      <c r="AD59" s="1" t="str">
        <f t="shared" si="0"/>
        <v>P.Schmalbrock.1983</v>
      </c>
      <c r="AE59" s="34" t="str">
        <f>IF(COUNTIF(EXFOR!G$16,"*"&amp;AC59&amp;"*")&gt;0,"○",IF(COUNTIF(EXFOR!J$16,"*"&amp;W59&amp;"*"&amp;V59)&gt;0,"△","×"))</f>
        <v>×</v>
      </c>
      <c r="AF59" s="1"/>
    </row>
    <row r="60" spans="1:32" ht="14.25">
      <c r="A60" s="12" t="s">
        <v>722</v>
      </c>
      <c r="B60" s="14">
        <v>10</v>
      </c>
      <c r="C60" s="14">
        <v>20</v>
      </c>
      <c r="D60" s="14" t="s">
        <v>363</v>
      </c>
      <c r="E60" s="14" t="s">
        <v>474</v>
      </c>
      <c r="F60" s="18" t="s">
        <v>350</v>
      </c>
      <c r="G60" s="18"/>
      <c r="H60" s="14" t="s">
        <v>811</v>
      </c>
      <c r="I60" s="14"/>
      <c r="J60" s="14" t="s">
        <v>811</v>
      </c>
      <c r="K60" s="14"/>
      <c r="L60" s="14"/>
      <c r="M60" s="14"/>
      <c r="N60" s="14"/>
      <c r="O60" s="14"/>
      <c r="P60" s="14"/>
      <c r="Q60" s="14"/>
      <c r="R60" s="14" t="s">
        <v>812</v>
      </c>
      <c r="S60" s="17" t="s">
        <v>647</v>
      </c>
      <c r="T60" s="17">
        <v>36</v>
      </c>
      <c r="U60" s="17">
        <v>583</v>
      </c>
      <c r="V60" s="17">
        <v>1983</v>
      </c>
      <c r="W60" s="17" t="s">
        <v>815</v>
      </c>
      <c r="X60" s="17" t="s">
        <v>815</v>
      </c>
      <c r="Y60" s="17" t="s">
        <v>816</v>
      </c>
      <c r="Z60" s="14"/>
      <c r="AA60" s="4" t="s">
        <v>365</v>
      </c>
      <c r="AB60" s="7"/>
      <c r="AC60" s="1" t="str">
        <f t="shared" si="1"/>
        <v>AUJ.36(1983)583</v>
      </c>
      <c r="AD60" s="1" t="str">
        <f t="shared" si="0"/>
        <v>D.G.Sargood.1983</v>
      </c>
      <c r="AE60" s="34" t="str">
        <f>IF(COUNTIF(EXFOR!G$16,"*"&amp;AC60&amp;"*")&gt;0,"○",IF(COUNTIF(EXFOR!J$16,"*"&amp;W60&amp;"*"&amp;V60)&gt;0,"△","×"))</f>
        <v>×</v>
      </c>
      <c r="AF60" s="7"/>
    </row>
    <row r="61" spans="1:32" ht="14.25">
      <c r="A61" s="12" t="s">
        <v>722</v>
      </c>
      <c r="B61" s="12">
        <v>10</v>
      </c>
      <c r="C61" s="12">
        <v>20</v>
      </c>
      <c r="D61" s="12" t="s">
        <v>363</v>
      </c>
      <c r="E61" s="12" t="s">
        <v>474</v>
      </c>
      <c r="F61" s="13" t="s">
        <v>479</v>
      </c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 t="s">
        <v>61</v>
      </c>
      <c r="S61" s="17" t="s">
        <v>62</v>
      </c>
      <c r="T61" s="12" t="s">
        <v>63</v>
      </c>
      <c r="U61" s="13" t="s">
        <v>64</v>
      </c>
      <c r="V61" s="12">
        <v>1981</v>
      </c>
      <c r="W61" s="15" t="s">
        <v>65</v>
      </c>
      <c r="X61" s="15" t="s">
        <v>66</v>
      </c>
      <c r="Y61" s="15" t="s">
        <v>67</v>
      </c>
      <c r="Z61" s="12"/>
      <c r="AA61" s="1"/>
      <c r="AB61" s="1"/>
      <c r="AC61" s="1" t="str">
        <f t="shared" si="1"/>
        <v>PC.37,No3(1981)44,EF6</v>
      </c>
      <c r="AD61" s="1" t="str">
        <f t="shared" si="0"/>
        <v>J.D.MacArthur.1981</v>
      </c>
      <c r="AE61" s="34" t="str">
        <f>IF(COUNTIF(EXFOR!G$16,"*"&amp;AC61&amp;"*")&gt;0,"○",IF(COUNTIF(EXFOR!J$16,"*"&amp;W61&amp;"*"&amp;V61)&gt;0,"△","×"))</f>
        <v>×</v>
      </c>
      <c r="AF61" s="1"/>
    </row>
    <row r="62" spans="1:32" ht="13.5">
      <c r="A62" s="12" t="s">
        <v>722</v>
      </c>
      <c r="B62" s="12">
        <v>10</v>
      </c>
      <c r="C62" s="12">
        <v>20</v>
      </c>
      <c r="D62" s="12" t="s">
        <v>363</v>
      </c>
      <c r="E62" s="12" t="s">
        <v>474</v>
      </c>
      <c r="F62" s="13" t="s">
        <v>439</v>
      </c>
      <c r="G62" s="13" t="s">
        <v>68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 t="s">
        <v>69</v>
      </c>
      <c r="S62" s="14" t="s">
        <v>476</v>
      </c>
      <c r="T62" s="12">
        <v>20</v>
      </c>
      <c r="U62" s="13" t="s">
        <v>70</v>
      </c>
      <c r="V62" s="12">
        <v>1979</v>
      </c>
      <c r="W62" s="15" t="s">
        <v>71</v>
      </c>
      <c r="X62" s="15" t="s">
        <v>71</v>
      </c>
      <c r="Y62" s="15" t="s">
        <v>72</v>
      </c>
      <c r="Z62" s="16" t="s">
        <v>73</v>
      </c>
      <c r="AA62" s="1"/>
      <c r="AB62" s="1"/>
      <c r="AC62" s="1" t="str">
        <f t="shared" si="1"/>
        <v>PR/C.20(1979)415</v>
      </c>
      <c r="AD62" s="1" t="str">
        <f t="shared" si="0"/>
        <v>E.Kuhlmann.1979</v>
      </c>
      <c r="AE62" s="34" t="str">
        <f>IF(COUNTIF(EXFOR!G$16,"*"&amp;AC62&amp;"*")&gt;0,"○",IF(COUNTIF(EXFOR!J$16,"*"&amp;W62&amp;"*"&amp;V62)&gt;0,"△","×"))</f>
        <v>×</v>
      </c>
      <c r="AF62" s="1"/>
    </row>
    <row r="63" spans="1:32" ht="14.25">
      <c r="A63" s="12" t="s">
        <v>722</v>
      </c>
      <c r="B63" s="12">
        <v>10</v>
      </c>
      <c r="C63" s="12">
        <v>20</v>
      </c>
      <c r="D63" s="12" t="s">
        <v>363</v>
      </c>
      <c r="E63" s="12" t="s">
        <v>474</v>
      </c>
      <c r="F63" s="13" t="s">
        <v>74</v>
      </c>
      <c r="G63" s="13" t="s">
        <v>75</v>
      </c>
      <c r="H63" s="12" t="s">
        <v>487</v>
      </c>
      <c r="I63" s="12"/>
      <c r="J63" s="12"/>
      <c r="K63" s="12"/>
      <c r="L63" s="12"/>
      <c r="M63" s="12"/>
      <c r="N63" s="12"/>
      <c r="O63" s="12"/>
      <c r="P63" s="12"/>
      <c r="Q63" s="12"/>
      <c r="R63" s="12" t="s">
        <v>76</v>
      </c>
      <c r="S63" s="14" t="s">
        <v>459</v>
      </c>
      <c r="T63" s="12">
        <v>322</v>
      </c>
      <c r="U63" s="13" t="s">
        <v>461</v>
      </c>
      <c r="V63" s="12">
        <v>1979</v>
      </c>
      <c r="W63" s="15" t="s">
        <v>294</v>
      </c>
      <c r="X63" s="15" t="s">
        <v>77</v>
      </c>
      <c r="Y63" s="15" t="s">
        <v>78</v>
      </c>
      <c r="Z63" s="16" t="s">
        <v>79</v>
      </c>
      <c r="AA63" s="1"/>
      <c r="AB63" s="1"/>
      <c r="AC63" s="1" t="str">
        <f t="shared" si="1"/>
        <v>NP/A.322(1979)1</v>
      </c>
      <c r="AD63" s="1" t="str">
        <f t="shared" si="0"/>
        <v>L.K.Fifield.1979</v>
      </c>
      <c r="AE63" s="34" t="str">
        <f>IF(COUNTIF(EXFOR!G$16,"*"&amp;AC63&amp;"*")&gt;0,"○",IF(COUNTIF(EXFOR!J$16,"*"&amp;W63&amp;"*"&amp;V63)&gt;0,"△","×"))</f>
        <v>×</v>
      </c>
      <c r="AF63" s="1"/>
    </row>
    <row r="64" spans="1:32" ht="14.25">
      <c r="A64" s="12" t="s">
        <v>722</v>
      </c>
      <c r="B64" s="12">
        <v>10</v>
      </c>
      <c r="C64" s="12">
        <v>20</v>
      </c>
      <c r="D64" s="12" t="s">
        <v>363</v>
      </c>
      <c r="E64" s="12" t="s">
        <v>474</v>
      </c>
      <c r="F64" s="13" t="s">
        <v>488</v>
      </c>
      <c r="G64" s="13" t="s">
        <v>219</v>
      </c>
      <c r="H64" s="12" t="s">
        <v>487</v>
      </c>
      <c r="I64" s="12"/>
      <c r="J64" s="12"/>
      <c r="K64" s="12"/>
      <c r="L64" s="12"/>
      <c r="M64" s="12"/>
      <c r="N64" s="12"/>
      <c r="O64" s="12"/>
      <c r="P64" s="12"/>
      <c r="Q64" s="12"/>
      <c r="R64" s="12" t="s">
        <v>80</v>
      </c>
      <c r="S64" s="14" t="s">
        <v>459</v>
      </c>
      <c r="T64" s="12">
        <v>309</v>
      </c>
      <c r="U64" s="13" t="s">
        <v>81</v>
      </c>
      <c r="V64" s="12">
        <v>1978</v>
      </c>
      <c r="W64" s="15" t="s">
        <v>294</v>
      </c>
      <c r="X64" s="15" t="s">
        <v>82</v>
      </c>
      <c r="Y64" s="15" t="s">
        <v>83</v>
      </c>
      <c r="Z64" s="16" t="s">
        <v>84</v>
      </c>
      <c r="AA64" s="1"/>
      <c r="AB64" s="1"/>
      <c r="AC64" s="1" t="str">
        <f t="shared" si="1"/>
        <v>NP/A.309(1978)77</v>
      </c>
      <c r="AD64" s="1" t="str">
        <f aca="true" t="shared" si="2" ref="AD64:AD127">W64&amp;"."&amp;V64</f>
        <v>L.K.Fifield.1978</v>
      </c>
      <c r="AE64" s="34" t="str">
        <f>IF(COUNTIF(EXFOR!G$16,"*"&amp;AC64&amp;"*")&gt;0,"○",IF(COUNTIF(EXFOR!J$16,"*"&amp;W64&amp;"*"&amp;V64)&gt;0,"△","×"))</f>
        <v>×</v>
      </c>
      <c r="AF64" s="1"/>
    </row>
    <row r="65" spans="1:32" ht="13.5">
      <c r="A65" s="12" t="s">
        <v>722</v>
      </c>
      <c r="B65" s="12">
        <v>10</v>
      </c>
      <c r="C65" s="12">
        <v>20</v>
      </c>
      <c r="D65" s="12" t="s">
        <v>363</v>
      </c>
      <c r="E65" s="12" t="s">
        <v>474</v>
      </c>
      <c r="F65" s="13"/>
      <c r="G65" s="13"/>
      <c r="H65" s="12" t="s">
        <v>487</v>
      </c>
      <c r="I65" s="12"/>
      <c r="J65" s="12"/>
      <c r="K65" s="12"/>
      <c r="L65" s="12"/>
      <c r="M65" s="12"/>
      <c r="N65" s="12"/>
      <c r="O65" s="12"/>
      <c r="P65" s="12"/>
      <c r="Q65" s="12"/>
      <c r="R65" s="12" t="s">
        <v>85</v>
      </c>
      <c r="S65" s="17" t="s">
        <v>86</v>
      </c>
      <c r="T65" s="12"/>
      <c r="U65" s="13"/>
      <c r="V65" s="12"/>
      <c r="W65" s="12"/>
      <c r="X65" s="12"/>
      <c r="Y65" s="12"/>
      <c r="Z65" s="12"/>
      <c r="AA65" s="1"/>
      <c r="AB65" s="1"/>
      <c r="AC65" s="1" t="str">
        <f t="shared" si="1"/>
        <v>CONF Tokyo(Nucl Struct),Proc,Vol1,P205,Fifield.</v>
      </c>
      <c r="AD65" s="1" t="str">
        <f t="shared" si="2"/>
        <v>.</v>
      </c>
      <c r="AE65" s="34" t="str">
        <f>IF(COUNTIF(EXFOR!G$16,"*"&amp;AC65&amp;"*")&gt;0,"○",IF(COUNTIF(EXFOR!J$16,"*"&amp;W65&amp;"*"&amp;V65)&gt;0,"△","×"))</f>
        <v>△</v>
      </c>
      <c r="AF65" s="1"/>
    </row>
    <row r="66" spans="1:32" ht="15">
      <c r="A66" s="12" t="s">
        <v>722</v>
      </c>
      <c r="B66" s="12">
        <v>10</v>
      </c>
      <c r="C66" s="12">
        <v>20</v>
      </c>
      <c r="D66" s="12" t="s">
        <v>363</v>
      </c>
      <c r="E66" s="12" t="s">
        <v>474</v>
      </c>
      <c r="F66" s="13" t="s">
        <v>364</v>
      </c>
      <c r="G66" s="13"/>
      <c r="H66" s="12"/>
      <c r="I66" s="12"/>
      <c r="J66" s="12"/>
      <c r="K66" s="12"/>
      <c r="L66" s="12" t="s">
        <v>475</v>
      </c>
      <c r="M66" s="12"/>
      <c r="N66" s="12"/>
      <c r="O66" s="12"/>
      <c r="P66" s="12"/>
      <c r="Q66" s="12"/>
      <c r="R66" s="12" t="s">
        <v>87</v>
      </c>
      <c r="S66" s="14" t="s">
        <v>293</v>
      </c>
      <c r="T66" s="12">
        <v>69</v>
      </c>
      <c r="U66" s="13" t="s">
        <v>471</v>
      </c>
      <c r="V66" s="12">
        <v>1977</v>
      </c>
      <c r="W66" s="15" t="s">
        <v>294</v>
      </c>
      <c r="X66" s="15" t="s">
        <v>88</v>
      </c>
      <c r="Y66" s="15" t="s">
        <v>89</v>
      </c>
      <c r="Z66" s="16" t="s">
        <v>543</v>
      </c>
      <c r="AA66" s="1"/>
      <c r="AB66" s="1"/>
      <c r="AC66" s="1" t="str">
        <f t="shared" si="1"/>
        <v>PL/B.69(1977)45</v>
      </c>
      <c r="AD66" s="1" t="str">
        <f t="shared" si="2"/>
        <v>L.K.Fifield.1977</v>
      </c>
      <c r="AE66" s="34" t="str">
        <f>IF(COUNTIF(EXFOR!G$16,"*"&amp;AC66&amp;"*")&gt;0,"○",IF(COUNTIF(EXFOR!J$16,"*"&amp;W66&amp;"*"&amp;V66)&gt;0,"△","×"))</f>
        <v>×</v>
      </c>
      <c r="AF66" s="1"/>
    </row>
    <row r="67" spans="1:32" ht="15">
      <c r="A67" s="12" t="s">
        <v>722</v>
      </c>
      <c r="B67" s="12">
        <v>10</v>
      </c>
      <c r="C67" s="12">
        <v>20</v>
      </c>
      <c r="D67" s="12" t="s">
        <v>363</v>
      </c>
      <c r="E67" s="12" t="s">
        <v>474</v>
      </c>
      <c r="F67" s="13" t="s">
        <v>437</v>
      </c>
      <c r="G67" s="13" t="s">
        <v>360</v>
      </c>
      <c r="H67" s="12" t="s">
        <v>487</v>
      </c>
      <c r="I67" s="12"/>
      <c r="J67" s="12"/>
      <c r="K67" s="12"/>
      <c r="L67" s="12"/>
      <c r="M67" s="12"/>
      <c r="N67" s="12"/>
      <c r="O67" s="12"/>
      <c r="P67" s="12"/>
      <c r="Q67" s="12"/>
      <c r="R67" s="12" t="s">
        <v>544</v>
      </c>
      <c r="S67" s="14" t="s">
        <v>476</v>
      </c>
      <c r="T67" s="12">
        <v>11</v>
      </c>
      <c r="U67" s="13" t="s">
        <v>545</v>
      </c>
      <c r="V67" s="12">
        <v>1975</v>
      </c>
      <c r="W67" s="15" t="s">
        <v>71</v>
      </c>
      <c r="X67" s="15" t="s">
        <v>546</v>
      </c>
      <c r="Y67" s="15" t="s">
        <v>547</v>
      </c>
      <c r="Z67" s="16" t="s">
        <v>548</v>
      </c>
      <c r="AA67" s="1"/>
      <c r="AB67" s="1"/>
      <c r="AC67" s="1" t="str">
        <f t="shared" si="1"/>
        <v>PR/C.11(1975)1525</v>
      </c>
      <c r="AD67" s="1" t="str">
        <f t="shared" si="2"/>
        <v>E.Kuhlmann.1975</v>
      </c>
      <c r="AE67" s="34" t="str">
        <f>IF(COUNTIF(EXFOR!G$16,"*"&amp;AC67&amp;"*")&gt;0,"○",IF(COUNTIF(EXFOR!J$16,"*"&amp;W67&amp;"*"&amp;V67)&gt;0,"△","×"))</f>
        <v>○</v>
      </c>
      <c r="AF67" s="1"/>
    </row>
    <row r="68" spans="1:32" ht="13.5">
      <c r="A68" s="12" t="s">
        <v>722</v>
      </c>
      <c r="B68" s="12">
        <v>10</v>
      </c>
      <c r="C68" s="12">
        <v>20</v>
      </c>
      <c r="D68" s="12" t="s">
        <v>363</v>
      </c>
      <c r="E68" s="12" t="s">
        <v>474</v>
      </c>
      <c r="F68" s="13"/>
      <c r="G68" s="13"/>
      <c r="H68" s="12" t="s">
        <v>426</v>
      </c>
      <c r="I68" s="12"/>
      <c r="J68" s="12"/>
      <c r="K68" s="12"/>
      <c r="L68" s="12"/>
      <c r="M68" s="12"/>
      <c r="N68" s="12"/>
      <c r="O68" s="12"/>
      <c r="P68" s="12"/>
      <c r="Q68" s="12"/>
      <c r="R68" s="12" t="s">
        <v>549</v>
      </c>
      <c r="S68" s="17" t="s">
        <v>550</v>
      </c>
      <c r="T68" s="12"/>
      <c r="U68" s="13"/>
      <c r="V68" s="12"/>
      <c r="W68" s="12"/>
      <c r="X68" s="12"/>
      <c r="Y68" s="12"/>
      <c r="Z68" s="12"/>
      <c r="AA68" s="1"/>
      <c r="AB68" s="1"/>
      <c r="AC68" s="1" t="str">
        <f t="shared" si="1"/>
        <v>CONF Munich(Nucl Phys),Vol1 P649.</v>
      </c>
      <c r="AD68" s="1" t="str">
        <f t="shared" si="2"/>
        <v>.</v>
      </c>
      <c r="AE68" s="34" t="str">
        <f>IF(COUNTIF(EXFOR!G$16,"*"&amp;AC68&amp;"*")&gt;0,"○",IF(COUNTIF(EXFOR!J$16,"*"&amp;W68&amp;"*"&amp;V68)&gt;0,"△","×"))</f>
        <v>△</v>
      </c>
      <c r="AF68" s="1"/>
    </row>
    <row r="69" spans="1:32" ht="13.5">
      <c r="A69" s="12" t="s">
        <v>722</v>
      </c>
      <c r="B69" s="12">
        <v>10</v>
      </c>
      <c r="C69" s="12">
        <v>20</v>
      </c>
      <c r="D69" s="12" t="s">
        <v>363</v>
      </c>
      <c r="E69" s="12" t="s">
        <v>474</v>
      </c>
      <c r="F69" s="13"/>
      <c r="G69" s="13"/>
      <c r="H69" s="12" t="s">
        <v>487</v>
      </c>
      <c r="I69" s="12"/>
      <c r="J69" s="12"/>
      <c r="K69" s="12"/>
      <c r="L69" s="12"/>
      <c r="M69" s="12"/>
      <c r="N69" s="12"/>
      <c r="O69" s="12"/>
      <c r="P69" s="12"/>
      <c r="Q69" s="12"/>
      <c r="R69" s="12" t="s">
        <v>551</v>
      </c>
      <c r="S69" s="17" t="s">
        <v>552</v>
      </c>
      <c r="T69" s="12"/>
      <c r="U69" s="13"/>
      <c r="V69" s="12"/>
      <c r="W69" s="12"/>
      <c r="X69" s="12"/>
      <c r="Y69" s="12"/>
      <c r="Z69" s="12"/>
      <c r="AA69" s="1"/>
      <c r="AB69" s="1"/>
      <c r="AC69" s="1" t="str">
        <f t="shared" si="1"/>
        <v>JOUR BAPSA 18 1601 EB7.</v>
      </c>
      <c r="AD69" s="1" t="str">
        <f t="shared" si="2"/>
        <v>.</v>
      </c>
      <c r="AE69" s="34" t="str">
        <f>IF(COUNTIF(EXFOR!G$16,"*"&amp;AC69&amp;"*")&gt;0,"○",IF(COUNTIF(EXFOR!J$16,"*"&amp;W69&amp;"*"&amp;V69)&gt;0,"△","×"))</f>
        <v>△</v>
      </c>
      <c r="AF69" s="1"/>
    </row>
    <row r="70" spans="1:32" ht="13.5">
      <c r="A70" s="12" t="s">
        <v>722</v>
      </c>
      <c r="B70" s="12">
        <v>10</v>
      </c>
      <c r="C70" s="12">
        <v>20</v>
      </c>
      <c r="D70" s="12" t="s">
        <v>363</v>
      </c>
      <c r="E70" s="12" t="s">
        <v>474</v>
      </c>
      <c r="F70" s="13"/>
      <c r="G70" s="13"/>
      <c r="H70" s="12" t="s">
        <v>487</v>
      </c>
      <c r="I70" s="12"/>
      <c r="J70" s="12"/>
      <c r="K70" s="12"/>
      <c r="L70" s="12"/>
      <c r="M70" s="12"/>
      <c r="N70" s="12"/>
      <c r="O70" s="12"/>
      <c r="P70" s="12"/>
      <c r="Q70" s="12"/>
      <c r="R70" s="12" t="s">
        <v>553</v>
      </c>
      <c r="S70" s="17" t="s">
        <v>554</v>
      </c>
      <c r="T70" s="12"/>
      <c r="U70" s="13"/>
      <c r="V70" s="12"/>
      <c r="W70" s="12"/>
      <c r="X70" s="12"/>
      <c r="Y70" s="12"/>
      <c r="Z70" s="12"/>
      <c r="AA70" s="1"/>
      <c r="AB70" s="1"/>
      <c r="AC70" s="1" t="str">
        <f t="shared" si="1"/>
        <v>JOUR BAPSA 18 1601 EB6.</v>
      </c>
      <c r="AD70" s="1" t="str">
        <f t="shared" si="2"/>
        <v>.</v>
      </c>
      <c r="AE70" s="34" t="str">
        <f>IF(COUNTIF(EXFOR!G$16,"*"&amp;AC70&amp;"*")&gt;0,"○",IF(COUNTIF(EXFOR!J$16,"*"&amp;W70&amp;"*"&amp;V70)&gt;0,"△","×"))</f>
        <v>△</v>
      </c>
      <c r="AF70" s="1"/>
    </row>
    <row r="71" spans="1:32" ht="15">
      <c r="A71" s="12" t="s">
        <v>722</v>
      </c>
      <c r="B71" s="12">
        <v>10</v>
      </c>
      <c r="C71" s="12">
        <v>20</v>
      </c>
      <c r="D71" s="12" t="s">
        <v>363</v>
      </c>
      <c r="E71" s="12" t="s">
        <v>474</v>
      </c>
      <c r="F71" s="13" t="s">
        <v>488</v>
      </c>
      <c r="G71" s="13" t="s">
        <v>219</v>
      </c>
      <c r="H71" s="12" t="s">
        <v>487</v>
      </c>
      <c r="I71" s="12"/>
      <c r="J71" s="12"/>
      <c r="K71" s="12"/>
      <c r="L71" s="12"/>
      <c r="M71" s="12"/>
      <c r="N71" s="12"/>
      <c r="O71" s="12"/>
      <c r="P71" s="12"/>
      <c r="Q71" s="12"/>
      <c r="R71" s="12" t="s">
        <v>555</v>
      </c>
      <c r="S71" s="14" t="s">
        <v>459</v>
      </c>
      <c r="T71" s="12">
        <v>109</v>
      </c>
      <c r="U71" s="13" t="s">
        <v>556</v>
      </c>
      <c r="V71" s="12">
        <v>1968</v>
      </c>
      <c r="W71" s="15" t="s">
        <v>557</v>
      </c>
      <c r="X71" s="15" t="s">
        <v>558</v>
      </c>
      <c r="Y71" s="15" t="s">
        <v>559</v>
      </c>
      <c r="Z71" s="16" t="s">
        <v>560</v>
      </c>
      <c r="AA71" s="1"/>
      <c r="AB71" s="1"/>
      <c r="AC71" s="1" t="str">
        <f t="shared" si="1"/>
        <v>NP/A.109(1968)163</v>
      </c>
      <c r="AD71" s="1" t="str">
        <f t="shared" si="2"/>
        <v>C.J.Highland.1968</v>
      </c>
      <c r="AE71" s="34" t="str">
        <f>IF(COUNTIF(EXFOR!G$16,"*"&amp;AC71&amp;"*")&gt;0,"○",IF(COUNTIF(EXFOR!J$16,"*"&amp;W71&amp;"*"&amp;V71)&gt;0,"△","×"))</f>
        <v>×</v>
      </c>
      <c r="AF71" s="1"/>
    </row>
    <row r="72" spans="1:32" ht="13.5">
      <c r="A72" s="12"/>
      <c r="B72" s="12"/>
      <c r="C72" s="12"/>
      <c r="D72" s="12"/>
      <c r="E72" s="12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4"/>
      <c r="T72" s="12"/>
      <c r="U72" s="13"/>
      <c r="V72" s="12"/>
      <c r="W72" s="15"/>
      <c r="X72" s="15"/>
      <c r="Y72" s="15"/>
      <c r="Z72" s="16"/>
      <c r="AA72" s="1"/>
      <c r="AB72" s="1"/>
      <c r="AC72" s="1"/>
      <c r="AD72" s="1" t="str">
        <f t="shared" si="2"/>
        <v>.</v>
      </c>
      <c r="AE72" s="34"/>
      <c r="AF72" s="1"/>
    </row>
    <row r="73" spans="1:32" ht="13.5">
      <c r="A73" s="12" t="s">
        <v>561</v>
      </c>
      <c r="B73" s="12">
        <v>10</v>
      </c>
      <c r="C73" s="12">
        <v>21</v>
      </c>
      <c r="D73" s="12" t="s">
        <v>464</v>
      </c>
      <c r="E73" s="12" t="s">
        <v>474</v>
      </c>
      <c r="F73" s="13" t="s">
        <v>766</v>
      </c>
      <c r="G73" s="13"/>
      <c r="H73" s="12"/>
      <c r="I73" s="12"/>
      <c r="J73" s="12"/>
      <c r="K73" s="12"/>
      <c r="L73" s="12" t="s">
        <v>767</v>
      </c>
      <c r="M73" s="12"/>
      <c r="N73" s="12"/>
      <c r="O73" s="12"/>
      <c r="P73" s="12"/>
      <c r="Q73" s="12"/>
      <c r="R73" s="12" t="s">
        <v>768</v>
      </c>
      <c r="S73" s="17" t="s">
        <v>562</v>
      </c>
      <c r="T73" s="12">
        <v>80</v>
      </c>
      <c r="U73" s="13" t="s">
        <v>461</v>
      </c>
      <c r="V73" s="12">
        <v>2002</v>
      </c>
      <c r="W73" s="15" t="s">
        <v>770</v>
      </c>
      <c r="X73" s="15" t="s">
        <v>771</v>
      </c>
      <c r="Y73" s="15" t="s">
        <v>772</v>
      </c>
      <c r="Z73" s="16" t="s">
        <v>773</v>
      </c>
      <c r="AA73" s="1"/>
      <c r="AB73" s="1"/>
      <c r="AC73" s="1" t="str">
        <f aca="true" t="shared" si="3" ref="AC73:AC141">S73&amp;"."&amp;IF(IF(T73="","",T73)&amp;IF(V73="",",","("&amp;V73&amp;")")&amp;IF(U73="","",U73)=",","",IF(T73="","",T73)&amp;IF(V73="",",","("&amp;V73&amp;")")&amp;IF(U73="","",U73))</f>
        <v>At.Data Nucl.Data Tables 80, 1 (2002).80(2002)1</v>
      </c>
      <c r="AD73" s="1" t="str">
        <f t="shared" si="2"/>
        <v>R.C.Reedy.2002</v>
      </c>
      <c r="AE73" s="34" t="str">
        <f>IF(COUNTIF(EXFOR!G$18:G$20,"*"&amp;AC73&amp;"*")&gt;0,"○",IF(COUNTIF(EXFOR!J$18:J$20,"*"&amp;W73&amp;"*"&amp;V73)&gt;0,"△","×"))</f>
        <v>×</v>
      </c>
      <c r="AF73" s="1"/>
    </row>
    <row r="74" spans="1:32" ht="15" customHeight="1">
      <c r="A74" s="12" t="s">
        <v>561</v>
      </c>
      <c r="B74" s="12">
        <v>10</v>
      </c>
      <c r="C74" s="12">
        <v>21</v>
      </c>
      <c r="D74" s="12" t="s">
        <v>464</v>
      </c>
      <c r="E74" s="12" t="s">
        <v>474</v>
      </c>
      <c r="F74" s="13" t="s">
        <v>766</v>
      </c>
      <c r="G74" s="13"/>
      <c r="H74" s="12"/>
      <c r="I74" s="12"/>
      <c r="J74" s="12"/>
      <c r="K74" s="12"/>
      <c r="L74" s="12" t="s">
        <v>767</v>
      </c>
      <c r="M74" s="12"/>
      <c r="N74" s="12"/>
      <c r="O74" s="12"/>
      <c r="P74" s="12"/>
      <c r="Q74" s="12"/>
      <c r="R74" s="12" t="s">
        <v>774</v>
      </c>
      <c r="S74" s="17" t="s">
        <v>775</v>
      </c>
      <c r="T74" s="12"/>
      <c r="U74" s="12"/>
      <c r="V74" s="12"/>
      <c r="W74" s="15" t="s">
        <v>776</v>
      </c>
      <c r="X74" s="15" t="s">
        <v>776</v>
      </c>
      <c r="Y74" s="15" t="s">
        <v>777</v>
      </c>
      <c r="Z74" s="12"/>
      <c r="AA74" s="1"/>
      <c r="AB74" s="1"/>
      <c r="AC74" s="1" t="str">
        <f t="shared" si="3"/>
        <v>INDC(CPR)-051 (2000).</v>
      </c>
      <c r="AD74" s="1" t="str">
        <f t="shared" si="2"/>
        <v>C.Zhou.</v>
      </c>
      <c r="AE74" s="34" t="str">
        <f>IF(COUNTIF(EXFOR!G$18:G$20,"*"&amp;AC74&amp;"*")&gt;0,"○",IF(COUNTIF(EXFOR!J$18:J$20,"*"&amp;W74&amp;"*"&amp;V74)&gt;0,"△","×"))</f>
        <v>×</v>
      </c>
      <c r="AF74" s="1"/>
    </row>
    <row r="75" spans="1:32" ht="14.25">
      <c r="A75" s="12" t="s">
        <v>561</v>
      </c>
      <c r="B75" s="12">
        <v>10</v>
      </c>
      <c r="C75" s="12">
        <v>21</v>
      </c>
      <c r="D75" s="12" t="s">
        <v>464</v>
      </c>
      <c r="E75" s="12" t="s">
        <v>474</v>
      </c>
      <c r="F75" s="13" t="s">
        <v>766</v>
      </c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 t="s">
        <v>785</v>
      </c>
      <c r="S75" s="17" t="s">
        <v>786</v>
      </c>
      <c r="T75" s="12"/>
      <c r="U75" s="13"/>
      <c r="V75" s="12"/>
      <c r="W75" s="15" t="s">
        <v>776</v>
      </c>
      <c r="X75" s="15" t="s">
        <v>776</v>
      </c>
      <c r="Y75" s="15" t="s">
        <v>787</v>
      </c>
      <c r="Z75" s="12"/>
      <c r="AA75" s="1"/>
      <c r="AB75" s="1"/>
      <c r="AC75" s="1" t="str">
        <f t="shared" si="3"/>
        <v>INDC(CPR)-049/L, p.76 (1999).</v>
      </c>
      <c r="AD75" s="1" t="str">
        <f t="shared" si="2"/>
        <v>C.Zhou.</v>
      </c>
      <c r="AE75" s="34" t="str">
        <f>IF(COUNTIF(EXFOR!G$18:G$20,"*"&amp;AC75&amp;"*")&gt;0,"○",IF(COUNTIF(EXFOR!J$18:J$20,"*"&amp;W75&amp;"*"&amp;V75)&gt;0,"△","×"))</f>
        <v>×</v>
      </c>
      <c r="AF75" s="1"/>
    </row>
    <row r="76" spans="1:32" ht="13.5">
      <c r="A76" s="12" t="s">
        <v>561</v>
      </c>
      <c r="B76" s="12">
        <v>10</v>
      </c>
      <c r="C76" s="12">
        <v>21</v>
      </c>
      <c r="D76" s="12" t="s">
        <v>464</v>
      </c>
      <c r="E76" s="12" t="s">
        <v>474</v>
      </c>
      <c r="F76" s="13" t="s">
        <v>766</v>
      </c>
      <c r="G76" s="13"/>
      <c r="H76" s="12"/>
      <c r="I76" s="12"/>
      <c r="J76" s="12"/>
      <c r="K76" s="12"/>
      <c r="L76" s="12" t="s">
        <v>475</v>
      </c>
      <c r="M76" s="12"/>
      <c r="N76" s="12"/>
      <c r="O76" s="12"/>
      <c r="P76" s="12"/>
      <c r="Q76" s="12"/>
      <c r="R76" s="12" t="s">
        <v>796</v>
      </c>
      <c r="S76" s="14" t="s">
        <v>501</v>
      </c>
      <c r="T76" s="12">
        <v>325</v>
      </c>
      <c r="U76" s="13" t="s">
        <v>797</v>
      </c>
      <c r="V76" s="12">
        <v>1986</v>
      </c>
      <c r="W76" s="15" t="s">
        <v>798</v>
      </c>
      <c r="X76" s="15" t="s">
        <v>799</v>
      </c>
      <c r="Y76" s="15" t="s">
        <v>800</v>
      </c>
      <c r="Z76" s="12"/>
      <c r="AA76" s="1"/>
      <c r="AB76" s="1"/>
      <c r="AC76" s="1" t="str">
        <f t="shared" si="3"/>
        <v>ZP/A.325(1986)321</v>
      </c>
      <c r="AD76" s="1" t="str">
        <f t="shared" si="2"/>
        <v>W.V.Prestwich.1986</v>
      </c>
      <c r="AE76" s="34" t="str">
        <f>IF(COUNTIF(EXFOR!G$18:G$20,"*"&amp;AC76&amp;"*")&gt;0,"○",IF(COUNTIF(EXFOR!J$18:J$20,"*"&amp;W76&amp;"*"&amp;V76)&gt;0,"△","×"))</f>
        <v>×</v>
      </c>
      <c r="AF76" s="1"/>
    </row>
    <row r="77" spans="1:32" ht="14.25">
      <c r="A77" s="12" t="s">
        <v>561</v>
      </c>
      <c r="B77" s="14">
        <v>10</v>
      </c>
      <c r="C77" s="14">
        <v>21</v>
      </c>
      <c r="D77" s="14" t="s">
        <v>464</v>
      </c>
      <c r="E77" s="14" t="s">
        <v>474</v>
      </c>
      <c r="F77" s="18" t="s">
        <v>350</v>
      </c>
      <c r="G77" s="18"/>
      <c r="H77" s="14" t="s">
        <v>811</v>
      </c>
      <c r="I77" s="14"/>
      <c r="J77" s="14" t="s">
        <v>811</v>
      </c>
      <c r="K77" s="14"/>
      <c r="L77" s="14"/>
      <c r="M77" s="14"/>
      <c r="N77" s="14"/>
      <c r="O77" s="14"/>
      <c r="P77" s="14"/>
      <c r="Q77" s="14"/>
      <c r="R77" s="14" t="s">
        <v>812</v>
      </c>
      <c r="S77" s="14" t="s">
        <v>647</v>
      </c>
      <c r="T77" s="14">
        <v>36</v>
      </c>
      <c r="U77" s="18" t="s">
        <v>814</v>
      </c>
      <c r="V77" s="14">
        <v>1983</v>
      </c>
      <c r="W77" s="17" t="s">
        <v>815</v>
      </c>
      <c r="X77" s="17" t="s">
        <v>815</v>
      </c>
      <c r="Y77" s="17" t="s">
        <v>816</v>
      </c>
      <c r="Z77" s="14"/>
      <c r="AA77" s="4" t="s">
        <v>563</v>
      </c>
      <c r="AB77" s="7"/>
      <c r="AC77" s="1" t="str">
        <f t="shared" si="3"/>
        <v>AUJ.36(1983)583</v>
      </c>
      <c r="AD77" s="1" t="str">
        <f t="shared" si="2"/>
        <v>D.G.Sargood.1983</v>
      </c>
      <c r="AE77" s="34" t="str">
        <f>IF(COUNTIF(EXFOR!G$18:G$20,"*"&amp;AC77&amp;"*")&gt;0,"○",IF(COUNTIF(EXFOR!J$18:J$20,"*"&amp;W77&amp;"*"&amp;V77)&gt;0,"△","×"))</f>
        <v>×</v>
      </c>
      <c r="AF77" s="7"/>
    </row>
    <row r="78" spans="1:32" ht="14.25">
      <c r="A78" s="12" t="s">
        <v>561</v>
      </c>
      <c r="B78" s="20">
        <v>10</v>
      </c>
      <c r="C78" s="20">
        <v>21</v>
      </c>
      <c r="D78" s="20" t="s">
        <v>464</v>
      </c>
      <c r="E78" s="20" t="s">
        <v>474</v>
      </c>
      <c r="F78" s="21" t="s">
        <v>366</v>
      </c>
      <c r="G78" s="21" t="s">
        <v>367</v>
      </c>
      <c r="H78" s="20" t="s">
        <v>759</v>
      </c>
      <c r="I78" s="20"/>
      <c r="J78" s="20"/>
      <c r="K78" s="20"/>
      <c r="L78" s="20"/>
      <c r="M78" s="20"/>
      <c r="N78" s="20"/>
      <c r="O78" s="20"/>
      <c r="P78" s="20"/>
      <c r="Q78" s="20"/>
      <c r="R78" s="20" t="s">
        <v>368</v>
      </c>
      <c r="S78" s="17" t="s">
        <v>369</v>
      </c>
      <c r="T78" s="20"/>
      <c r="U78" s="21"/>
      <c r="V78" s="20"/>
      <c r="W78" s="22" t="s">
        <v>370</v>
      </c>
      <c r="X78" s="22" t="s">
        <v>371</v>
      </c>
      <c r="Y78" s="22" t="s">
        <v>372</v>
      </c>
      <c r="Z78" s="20"/>
      <c r="AA78" s="8" t="s">
        <v>373</v>
      </c>
      <c r="AB78" s="9"/>
      <c r="AC78" s="1" t="str">
        <f t="shared" si="3"/>
        <v>NEANDC(E)-242U, Vol.V, p.1 (1983).</v>
      </c>
      <c r="AD78" s="1" t="str">
        <f t="shared" si="2"/>
        <v>J.Almeida.</v>
      </c>
      <c r="AE78" s="34" t="str">
        <f>IF(COUNTIF(EXFOR!G$18:G$20,"*"&amp;AC78&amp;"*")&gt;0,"○",IF(COUNTIF(EXFOR!J$18:J$20,"*"&amp;W78&amp;"*"&amp;V78)&gt;0,"△","×"))</f>
        <v>△</v>
      </c>
      <c r="AF78" s="9"/>
    </row>
    <row r="79" spans="1:32" ht="13.5">
      <c r="A79" s="12" t="s">
        <v>561</v>
      </c>
      <c r="B79" s="12">
        <v>10</v>
      </c>
      <c r="C79" s="12">
        <v>21</v>
      </c>
      <c r="D79" s="12" t="s">
        <v>464</v>
      </c>
      <c r="E79" s="12" t="s">
        <v>474</v>
      </c>
      <c r="F79" s="13" t="s">
        <v>366</v>
      </c>
      <c r="G79" s="13" t="s">
        <v>477</v>
      </c>
      <c r="H79" s="12" t="s">
        <v>475</v>
      </c>
      <c r="I79" s="12"/>
      <c r="J79" s="12"/>
      <c r="K79" s="12"/>
      <c r="L79" s="12"/>
      <c r="M79" s="12"/>
      <c r="N79" s="12"/>
      <c r="O79" s="12"/>
      <c r="P79" s="12"/>
      <c r="Q79" s="12"/>
      <c r="R79" s="12" t="s">
        <v>374</v>
      </c>
      <c r="S79" s="17" t="s">
        <v>375</v>
      </c>
      <c r="T79" s="12"/>
      <c r="U79" s="13"/>
      <c r="V79" s="12"/>
      <c r="W79" s="12"/>
      <c r="X79" s="12"/>
      <c r="Y79" s="12"/>
      <c r="Z79" s="12"/>
      <c r="AA79" s="1"/>
      <c r="AB79" s="1"/>
      <c r="AC79" s="1" t="str">
        <f t="shared" si="3"/>
        <v>REPT KfK-3347,Almeida.</v>
      </c>
      <c r="AD79" s="1" t="str">
        <f t="shared" si="2"/>
        <v>.</v>
      </c>
      <c r="AE79" s="34" t="str">
        <f>IF(COUNTIF(EXFOR!G$18:G$20,"*"&amp;AC79&amp;"*")&gt;0,"○",IF(COUNTIF(EXFOR!J$18:J$20,"*"&amp;W79&amp;"*"&amp;V79)&gt;0,"△","×"))</f>
        <v>△</v>
      </c>
      <c r="AF79" s="1"/>
    </row>
    <row r="80" spans="1:32" ht="13.5">
      <c r="A80" s="12" t="s">
        <v>561</v>
      </c>
      <c r="B80" s="12">
        <v>10</v>
      </c>
      <c r="C80" s="12">
        <v>21</v>
      </c>
      <c r="D80" s="12" t="s">
        <v>464</v>
      </c>
      <c r="E80" s="12" t="s">
        <v>474</v>
      </c>
      <c r="F80" s="13"/>
      <c r="G80" s="13" t="s">
        <v>478</v>
      </c>
      <c r="H80" s="12" t="s">
        <v>475</v>
      </c>
      <c r="I80" s="12"/>
      <c r="J80" s="12"/>
      <c r="K80" s="12"/>
      <c r="L80" s="12"/>
      <c r="M80" s="12"/>
      <c r="N80" s="12"/>
      <c r="O80" s="12"/>
      <c r="P80" s="12"/>
      <c r="Q80" s="12"/>
      <c r="R80" s="12" t="s">
        <v>564</v>
      </c>
      <c r="S80" s="17" t="s">
        <v>565</v>
      </c>
      <c r="T80" s="12"/>
      <c r="U80" s="12"/>
      <c r="V80" s="12"/>
      <c r="W80" s="15" t="s">
        <v>370</v>
      </c>
      <c r="X80" s="15" t="s">
        <v>566</v>
      </c>
      <c r="Y80" s="15" t="s">
        <v>567</v>
      </c>
      <c r="Z80" s="12"/>
      <c r="AA80" s="1"/>
      <c r="AB80" s="1"/>
      <c r="AC80" s="1" t="str">
        <f t="shared" si="3"/>
        <v>NEANDC(E)-222U, Vol.V, p.1 (1981).</v>
      </c>
      <c r="AD80" s="1" t="str">
        <f t="shared" si="2"/>
        <v>J.Almeida.</v>
      </c>
      <c r="AE80" s="34" t="str">
        <f>IF(COUNTIF(EXFOR!G$18:G$20,"*"&amp;AC80&amp;"*")&gt;0,"○",IF(COUNTIF(EXFOR!J$18:J$20,"*"&amp;W80&amp;"*"&amp;V80)&gt;0,"△","×"))</f>
        <v>△</v>
      </c>
      <c r="AF80" s="1"/>
    </row>
    <row r="81" spans="1:32" ht="14.25">
      <c r="A81" s="12" t="s">
        <v>561</v>
      </c>
      <c r="B81" s="12">
        <v>10</v>
      </c>
      <c r="C81" s="12">
        <v>21</v>
      </c>
      <c r="D81" s="12" t="s">
        <v>464</v>
      </c>
      <c r="E81" s="12" t="s">
        <v>474</v>
      </c>
      <c r="F81" s="13"/>
      <c r="G81" s="13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 t="s">
        <v>376</v>
      </c>
      <c r="S81" s="14" t="s">
        <v>432</v>
      </c>
      <c r="T81" s="12">
        <v>144</v>
      </c>
      <c r="U81" s="13" t="s">
        <v>377</v>
      </c>
      <c r="V81" s="12">
        <v>1977</v>
      </c>
      <c r="W81" s="15" t="s">
        <v>378</v>
      </c>
      <c r="X81" s="15" t="s">
        <v>379</v>
      </c>
      <c r="Y81" s="15" t="s">
        <v>380</v>
      </c>
      <c r="Z81" s="12"/>
      <c r="AA81" s="1"/>
      <c r="AB81" s="1"/>
      <c r="AC81" s="1" t="str">
        <f t="shared" si="3"/>
        <v>NIM.144(1977)323</v>
      </c>
      <c r="AD81" s="1" t="str">
        <f t="shared" si="2"/>
        <v>M.Riihonen.1977</v>
      </c>
      <c r="AE81" s="34" t="str">
        <f>IF(COUNTIF(EXFOR!G$18:G$20,"*"&amp;AC81&amp;"*")&gt;0,"○",IF(COUNTIF(EXFOR!J$18:J$20,"*"&amp;W81&amp;"*"&amp;V81)&gt;0,"△","×"))</f>
        <v>×</v>
      </c>
      <c r="AF81" s="1"/>
    </row>
    <row r="82" spans="1:32" ht="13.5">
      <c r="A82" s="12" t="s">
        <v>561</v>
      </c>
      <c r="B82" s="12">
        <v>10</v>
      </c>
      <c r="C82" s="12">
        <v>21</v>
      </c>
      <c r="D82" s="12" t="s">
        <v>464</v>
      </c>
      <c r="E82" s="12" t="s">
        <v>474</v>
      </c>
      <c r="F82" s="13" t="s">
        <v>766</v>
      </c>
      <c r="G82" s="13"/>
      <c r="H82" s="12"/>
      <c r="I82" s="12"/>
      <c r="J82" s="12"/>
      <c r="K82" s="12"/>
      <c r="L82" s="12" t="s">
        <v>475</v>
      </c>
      <c r="M82" s="12"/>
      <c r="N82" s="12"/>
      <c r="O82" s="12"/>
      <c r="P82" s="12"/>
      <c r="Q82" s="12"/>
      <c r="R82" s="12" t="s">
        <v>381</v>
      </c>
      <c r="S82" s="17" t="s">
        <v>382</v>
      </c>
      <c r="T82" s="12">
        <v>17</v>
      </c>
      <c r="U82" s="13" t="s">
        <v>383</v>
      </c>
      <c r="V82" s="12">
        <v>1971</v>
      </c>
      <c r="W82" s="15" t="s">
        <v>384</v>
      </c>
      <c r="X82" s="15" t="s">
        <v>384</v>
      </c>
      <c r="Y82" s="15" t="s">
        <v>385</v>
      </c>
      <c r="Z82" s="12"/>
      <c r="AA82" s="1"/>
      <c r="AB82" s="1"/>
      <c r="AC82" s="1" t="str">
        <f t="shared" si="3"/>
        <v>AKE.17(1971)145</v>
      </c>
      <c r="AD82" s="1" t="str">
        <f t="shared" si="2"/>
        <v>D.Bellmann.1971</v>
      </c>
      <c r="AE82" s="34" t="str">
        <f>IF(COUNTIF(EXFOR!G$18:G$20,"*"&amp;AC82&amp;"*")&gt;0,"○",IF(COUNTIF(EXFOR!J$18:J$20,"*"&amp;W82&amp;"*"&amp;V82)&gt;0,"△","×"))</f>
        <v>×</v>
      </c>
      <c r="AF82" s="1"/>
    </row>
    <row r="83" spans="1:32" ht="13.5">
      <c r="A83" s="12"/>
      <c r="B83" s="12"/>
      <c r="C83" s="12"/>
      <c r="D83" s="12"/>
      <c r="E83" s="12"/>
      <c r="F83" s="13"/>
      <c r="G83" s="13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7"/>
      <c r="T83" s="12"/>
      <c r="U83" s="13"/>
      <c r="V83" s="12"/>
      <c r="W83" s="15"/>
      <c r="X83" s="15"/>
      <c r="Y83" s="15"/>
      <c r="Z83" s="12"/>
      <c r="AA83" s="1"/>
      <c r="AB83" s="1"/>
      <c r="AC83" s="1"/>
      <c r="AD83" s="1" t="str">
        <f t="shared" si="2"/>
        <v>.</v>
      </c>
      <c r="AE83" s="34"/>
      <c r="AF83" s="1"/>
    </row>
    <row r="84" spans="1:32" ht="13.5">
      <c r="A84" s="12" t="s">
        <v>568</v>
      </c>
      <c r="B84" s="12">
        <v>10</v>
      </c>
      <c r="C84" s="12">
        <v>21</v>
      </c>
      <c r="D84" s="12" t="s">
        <v>473</v>
      </c>
      <c r="E84" s="12" t="s">
        <v>474</v>
      </c>
      <c r="F84" s="13" t="s">
        <v>350</v>
      </c>
      <c r="G84" s="13"/>
      <c r="H84" s="12"/>
      <c r="I84" s="12"/>
      <c r="J84" s="12" t="s">
        <v>767</v>
      </c>
      <c r="K84" s="12"/>
      <c r="L84" s="12"/>
      <c r="M84" s="12"/>
      <c r="N84" s="12"/>
      <c r="O84" s="12"/>
      <c r="P84" s="12"/>
      <c r="Q84" s="12"/>
      <c r="R84" s="12" t="s">
        <v>863</v>
      </c>
      <c r="S84" s="17" t="s">
        <v>864</v>
      </c>
      <c r="T84" s="12">
        <v>134</v>
      </c>
      <c r="U84" s="13" t="s">
        <v>865</v>
      </c>
      <c r="V84" s="12">
        <v>2001</v>
      </c>
      <c r="W84" s="15" t="s">
        <v>399</v>
      </c>
      <c r="X84" s="15" t="s">
        <v>866</v>
      </c>
      <c r="Y84" s="15" t="s">
        <v>408</v>
      </c>
      <c r="Z84" s="12"/>
      <c r="AA84" s="1"/>
      <c r="AB84" s="1"/>
      <c r="AC84" s="1" t="str">
        <f t="shared" si="3"/>
        <v>Astrophys.J.Suppl.Ser..134(2001)151</v>
      </c>
      <c r="AD84" s="1" t="str">
        <f t="shared" si="2"/>
        <v>C.Iliadis.2001</v>
      </c>
      <c r="AE84" s="34" t="str">
        <f>IF(COUNTIF(EXFOR!G$21,"*"&amp;AC84&amp;"*")&gt;0,"○",IF(COUNTIF(EXFOR!J$21,"*"&amp;W84&amp;"*"&amp;V84)&gt;0,"△","×"))</f>
        <v>×</v>
      </c>
      <c r="AF84" s="1"/>
    </row>
    <row r="85" spans="1:32" ht="14.25">
      <c r="A85" s="12" t="s">
        <v>568</v>
      </c>
      <c r="B85" s="12">
        <v>10</v>
      </c>
      <c r="C85" s="12">
        <v>21</v>
      </c>
      <c r="D85" s="12" t="s">
        <v>473</v>
      </c>
      <c r="E85" s="12" t="s">
        <v>474</v>
      </c>
      <c r="F85" s="13" t="s">
        <v>479</v>
      </c>
      <c r="G85" s="13"/>
      <c r="H85" s="12"/>
      <c r="I85" s="12"/>
      <c r="J85" s="12" t="s">
        <v>767</v>
      </c>
      <c r="K85" s="12"/>
      <c r="L85" s="12"/>
      <c r="M85" s="12"/>
      <c r="N85" s="12"/>
      <c r="O85" s="12"/>
      <c r="P85" s="12"/>
      <c r="Q85" s="12"/>
      <c r="R85" s="12" t="s">
        <v>569</v>
      </c>
      <c r="S85" s="17" t="s">
        <v>462</v>
      </c>
      <c r="T85" s="12">
        <v>520</v>
      </c>
      <c r="U85" s="13" t="s">
        <v>570</v>
      </c>
      <c r="V85" s="12">
        <v>1999</v>
      </c>
      <c r="W85" s="15" t="s">
        <v>571</v>
      </c>
      <c r="X85" s="15" t="s">
        <v>572</v>
      </c>
      <c r="Y85" s="15" t="s">
        <v>573</v>
      </c>
      <c r="Z85" s="16" t="s">
        <v>574</v>
      </c>
      <c r="AA85" s="1"/>
      <c r="AB85" s="1"/>
      <c r="AC85" s="1" t="str">
        <f t="shared" si="3"/>
        <v>AJ.520(1999)347</v>
      </c>
      <c r="AD85" s="1" t="str">
        <f t="shared" si="2"/>
        <v>J.Jose.1999</v>
      </c>
      <c r="AE85" s="34" t="str">
        <f>IF(COUNTIF(EXFOR!G$21,"*"&amp;AC85&amp;"*")&gt;0,"○",IF(COUNTIF(EXFOR!J$21,"*"&amp;W85&amp;"*"&amp;V85)&gt;0,"△","×"))</f>
        <v>×</v>
      </c>
      <c r="AF85" s="1"/>
    </row>
    <row r="86" spans="1:32" ht="13.5">
      <c r="A86" s="12" t="s">
        <v>568</v>
      </c>
      <c r="B86" s="12">
        <v>10</v>
      </c>
      <c r="C86" s="12">
        <v>21</v>
      </c>
      <c r="D86" s="12" t="s">
        <v>473</v>
      </c>
      <c r="E86" s="12" t="s">
        <v>474</v>
      </c>
      <c r="F86" s="13" t="s">
        <v>575</v>
      </c>
      <c r="G86" s="13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 t="s">
        <v>576</v>
      </c>
      <c r="S86" s="14" t="s">
        <v>577</v>
      </c>
      <c r="T86" s="12">
        <v>58</v>
      </c>
      <c r="U86" s="13" t="s">
        <v>578</v>
      </c>
      <c r="V86" s="12">
        <v>1998</v>
      </c>
      <c r="W86" s="15" t="s">
        <v>579</v>
      </c>
      <c r="X86" s="15" t="s">
        <v>580</v>
      </c>
      <c r="Y86" s="15" t="s">
        <v>581</v>
      </c>
      <c r="Z86" s="16" t="s">
        <v>582</v>
      </c>
      <c r="AA86" s="1"/>
      <c r="AB86" s="1"/>
      <c r="AC86" s="1" t="str">
        <f t="shared" si="3"/>
        <v>PR/B.58(1998)11103</v>
      </c>
      <c r="AD86" s="1" t="str">
        <f t="shared" si="2"/>
        <v>M.Berheide.1998</v>
      </c>
      <c r="AE86" s="34" t="str">
        <f>IF(COUNTIF(EXFOR!G$21,"*"&amp;AC86&amp;"*")&gt;0,"○",IF(COUNTIF(EXFOR!J$21,"*"&amp;W86&amp;"*"&amp;V86)&gt;0,"△","×"))</f>
        <v>×</v>
      </c>
      <c r="AF86" s="1"/>
    </row>
    <row r="87" spans="1:32" ht="13.5">
      <c r="A87" s="12" t="s">
        <v>568</v>
      </c>
      <c r="B87" s="12">
        <v>10</v>
      </c>
      <c r="C87" s="12">
        <v>21</v>
      </c>
      <c r="D87" s="12" t="s">
        <v>473</v>
      </c>
      <c r="E87" s="12" t="s">
        <v>474</v>
      </c>
      <c r="F87" s="13" t="s">
        <v>292</v>
      </c>
      <c r="G87" s="13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 t="s">
        <v>583</v>
      </c>
      <c r="S87" s="14" t="s">
        <v>485</v>
      </c>
      <c r="T87" s="12">
        <v>108</v>
      </c>
      <c r="U87" s="13" t="s">
        <v>584</v>
      </c>
      <c r="V87" s="12">
        <v>1996</v>
      </c>
      <c r="W87" s="15" t="s">
        <v>585</v>
      </c>
      <c r="X87" s="15" t="s">
        <v>586</v>
      </c>
      <c r="Y87" s="15" t="s">
        <v>587</v>
      </c>
      <c r="Z87" s="16" t="s">
        <v>588</v>
      </c>
      <c r="AA87" s="1"/>
      <c r="AB87" s="1"/>
      <c r="AC87" s="1" t="str">
        <f t="shared" si="3"/>
        <v>NIM/B.108(1996)403</v>
      </c>
      <c r="AD87" s="1" t="str">
        <f t="shared" si="2"/>
        <v>I.C.Vickridge.1996</v>
      </c>
      <c r="AE87" s="34" t="str">
        <f>IF(COUNTIF(EXFOR!G$21,"*"&amp;AC87&amp;"*")&gt;0,"○",IF(COUNTIF(EXFOR!J$21,"*"&amp;W87&amp;"*"&amp;V87)&gt;0,"△","×"))</f>
        <v>×</v>
      </c>
      <c r="AF87" s="1"/>
    </row>
    <row r="88" spans="1:32" ht="13.5">
      <c r="A88" s="12" t="s">
        <v>568</v>
      </c>
      <c r="B88" s="12">
        <v>10</v>
      </c>
      <c r="C88" s="12">
        <v>21</v>
      </c>
      <c r="D88" s="12" t="s">
        <v>473</v>
      </c>
      <c r="E88" s="12" t="s">
        <v>474</v>
      </c>
      <c r="F88" s="13" t="s">
        <v>479</v>
      </c>
      <c r="G88" s="13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 t="s">
        <v>304</v>
      </c>
      <c r="S88" s="14" t="s">
        <v>459</v>
      </c>
      <c r="T88" s="12">
        <v>588</v>
      </c>
      <c r="U88" s="13" t="s">
        <v>305</v>
      </c>
      <c r="V88" s="12">
        <v>1995</v>
      </c>
      <c r="W88" s="15" t="s">
        <v>306</v>
      </c>
      <c r="X88" s="15" t="s">
        <v>306</v>
      </c>
      <c r="Y88" s="15" t="s">
        <v>307</v>
      </c>
      <c r="Z88" s="16" t="s">
        <v>308</v>
      </c>
      <c r="AA88" s="1"/>
      <c r="AB88" s="1"/>
      <c r="AC88" s="1" t="str">
        <f t="shared" si="3"/>
        <v>NP/A.588(1995)305c</v>
      </c>
      <c r="AD88" s="1" t="str">
        <f t="shared" si="2"/>
        <v>S.Kubono.1995</v>
      </c>
      <c r="AE88" s="34" t="str">
        <f>IF(COUNTIF(EXFOR!G$21,"*"&amp;AC88&amp;"*")&gt;0,"○",IF(COUNTIF(EXFOR!J$21,"*"&amp;W88&amp;"*"&amp;V88)&gt;0,"△","×"))</f>
        <v>×</v>
      </c>
      <c r="AF88" s="1"/>
    </row>
    <row r="89" spans="1:32" ht="13.5">
      <c r="A89" s="12" t="s">
        <v>568</v>
      </c>
      <c r="B89" s="12">
        <v>10</v>
      </c>
      <c r="C89" s="12">
        <v>21</v>
      </c>
      <c r="D89" s="12" t="s">
        <v>473</v>
      </c>
      <c r="E89" s="12" t="s">
        <v>474</v>
      </c>
      <c r="F89" s="13" t="s">
        <v>292</v>
      </c>
      <c r="G89" s="13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 t="s">
        <v>589</v>
      </c>
      <c r="S89" s="14" t="s">
        <v>485</v>
      </c>
      <c r="T89" s="12">
        <v>71</v>
      </c>
      <c r="U89" s="13" t="s">
        <v>590</v>
      </c>
      <c r="V89" s="12">
        <v>1992</v>
      </c>
      <c r="W89" s="15" t="s">
        <v>591</v>
      </c>
      <c r="X89" s="15" t="s">
        <v>592</v>
      </c>
      <c r="Y89" s="15" t="s">
        <v>593</v>
      </c>
      <c r="Z89" s="16" t="s">
        <v>167</v>
      </c>
      <c r="AA89" s="1"/>
      <c r="AB89" s="1"/>
      <c r="AC89" s="1" t="str">
        <f t="shared" si="3"/>
        <v>NIM/B.71(1992)291</v>
      </c>
      <c r="AD89" s="1" t="str">
        <f t="shared" si="2"/>
        <v>W.H.Schulte.1992</v>
      </c>
      <c r="AE89" s="34" t="str">
        <f>IF(COUNTIF(EXFOR!G$21,"*"&amp;AC89&amp;"*")&gt;0,"○",IF(COUNTIF(EXFOR!J$21,"*"&amp;W89&amp;"*"&amp;V89)&gt;0,"△","×"))</f>
        <v>×</v>
      </c>
      <c r="AF89" s="1"/>
    </row>
    <row r="90" spans="1:32" ht="13.5">
      <c r="A90" s="12" t="s">
        <v>568</v>
      </c>
      <c r="B90" s="12">
        <v>10</v>
      </c>
      <c r="C90" s="12">
        <v>21</v>
      </c>
      <c r="D90" s="12" t="s">
        <v>473</v>
      </c>
      <c r="E90" s="12" t="s">
        <v>474</v>
      </c>
      <c r="F90" s="13" t="s">
        <v>292</v>
      </c>
      <c r="G90" s="13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 t="s">
        <v>168</v>
      </c>
      <c r="S90" s="14" t="s">
        <v>485</v>
      </c>
      <c r="T90" s="12">
        <v>64</v>
      </c>
      <c r="U90" s="13" t="s">
        <v>425</v>
      </c>
      <c r="V90" s="12">
        <v>1992</v>
      </c>
      <c r="W90" s="15" t="s">
        <v>591</v>
      </c>
      <c r="X90" s="15" t="s">
        <v>169</v>
      </c>
      <c r="Y90" s="15" t="s">
        <v>170</v>
      </c>
      <c r="Z90" s="16" t="s">
        <v>171</v>
      </c>
      <c r="AA90" s="1"/>
      <c r="AB90" s="1"/>
      <c r="AC90" s="1" t="str">
        <f t="shared" si="3"/>
        <v>NIM/B.64(1992)383</v>
      </c>
      <c r="AD90" s="1" t="str">
        <f t="shared" si="2"/>
        <v>W.H.Schulte.1992</v>
      </c>
      <c r="AE90" s="34" t="str">
        <f>IF(COUNTIF(EXFOR!G$21,"*"&amp;AC90&amp;"*")&gt;0,"○",IF(COUNTIF(EXFOR!J$21,"*"&amp;W90&amp;"*"&amp;V90)&gt;0,"△","×"))</f>
        <v>×</v>
      </c>
      <c r="AF90" s="1"/>
    </row>
    <row r="91" spans="1:32" ht="15">
      <c r="A91" s="12" t="s">
        <v>568</v>
      </c>
      <c r="B91" s="12">
        <v>10</v>
      </c>
      <c r="C91" s="12">
        <v>21</v>
      </c>
      <c r="D91" s="12" t="s">
        <v>473</v>
      </c>
      <c r="E91" s="12" t="s">
        <v>474</v>
      </c>
      <c r="F91" s="13" t="s">
        <v>292</v>
      </c>
      <c r="G91" s="13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 t="s">
        <v>172</v>
      </c>
      <c r="S91" s="14" t="s">
        <v>501</v>
      </c>
      <c r="T91" s="12">
        <v>343</v>
      </c>
      <c r="U91" s="13" t="s">
        <v>173</v>
      </c>
      <c r="V91" s="12">
        <v>1992</v>
      </c>
      <c r="W91" s="15" t="s">
        <v>174</v>
      </c>
      <c r="X91" s="15" t="s">
        <v>175</v>
      </c>
      <c r="Y91" s="15" t="s">
        <v>176</v>
      </c>
      <c r="Z91" s="12"/>
      <c r="AA91" s="1"/>
      <c r="AB91" s="1"/>
      <c r="AC91" s="1" t="str">
        <f t="shared" si="3"/>
        <v>ZP/A.343(1992)361</v>
      </c>
      <c r="AD91" s="1" t="str">
        <f t="shared" si="2"/>
        <v>H.W.Becker.1992</v>
      </c>
      <c r="AE91" s="34" t="str">
        <f>IF(COUNTIF(EXFOR!G$21,"*"&amp;AC91&amp;"*")&gt;0,"○",IF(COUNTIF(EXFOR!J$21,"*"&amp;W91&amp;"*"&amp;V91)&gt;0,"△","×"))</f>
        <v>×</v>
      </c>
      <c r="AF91" s="1"/>
    </row>
    <row r="92" spans="1:32" ht="13.5">
      <c r="A92" s="12" t="s">
        <v>568</v>
      </c>
      <c r="B92" s="12">
        <v>10</v>
      </c>
      <c r="C92" s="12">
        <v>21</v>
      </c>
      <c r="D92" s="12" t="s">
        <v>473</v>
      </c>
      <c r="E92" s="12" t="s">
        <v>474</v>
      </c>
      <c r="F92" s="13" t="s">
        <v>479</v>
      </c>
      <c r="G92" s="13"/>
      <c r="H92" s="12"/>
      <c r="I92" s="12"/>
      <c r="J92" s="12"/>
      <c r="K92" s="12"/>
      <c r="L92" s="12" t="s">
        <v>475</v>
      </c>
      <c r="M92" s="12"/>
      <c r="N92" s="12"/>
      <c r="O92" s="12"/>
      <c r="P92" s="12"/>
      <c r="Q92" s="12"/>
      <c r="R92" s="12" t="s">
        <v>177</v>
      </c>
      <c r="S92" s="17" t="s">
        <v>178</v>
      </c>
      <c r="T92" s="12"/>
      <c r="U92" s="13"/>
      <c r="V92" s="12"/>
      <c r="W92" s="15" t="s">
        <v>440</v>
      </c>
      <c r="X92" s="15" t="s">
        <v>441</v>
      </c>
      <c r="Y92" s="15" t="s">
        <v>442</v>
      </c>
      <c r="Z92" s="12"/>
      <c r="AA92" s="1"/>
      <c r="AB92" s="1"/>
      <c r="AC92" s="1" t="str">
        <f t="shared" si="3"/>
        <v>Program and Theses, Proc.38th Ann.Conf.Nucl.Spectrosc.Struct.At.Nuclei, Baku, p.587 (1988).</v>
      </c>
      <c r="AD92" s="1" t="str">
        <f t="shared" si="2"/>
        <v>A.S.Kachan.</v>
      </c>
      <c r="AE92" s="34" t="str">
        <f>IF(COUNTIF(EXFOR!G$21,"*"&amp;AC92&amp;"*")&gt;0,"○",IF(COUNTIF(EXFOR!J$21,"*"&amp;W92&amp;"*"&amp;V92)&gt;0,"△","×"))</f>
        <v>×</v>
      </c>
      <c r="AF92" s="1"/>
    </row>
    <row r="93" spans="1:32" ht="13.5">
      <c r="A93" s="12" t="s">
        <v>568</v>
      </c>
      <c r="B93" s="12">
        <v>10</v>
      </c>
      <c r="C93" s="12">
        <v>21</v>
      </c>
      <c r="D93" s="12" t="s">
        <v>473</v>
      </c>
      <c r="E93" s="12" t="s">
        <v>474</v>
      </c>
      <c r="F93" s="13" t="s">
        <v>350</v>
      </c>
      <c r="G93" s="13"/>
      <c r="H93" s="12" t="s">
        <v>811</v>
      </c>
      <c r="I93" s="12"/>
      <c r="J93" s="12" t="s">
        <v>811</v>
      </c>
      <c r="K93" s="12"/>
      <c r="L93" s="12"/>
      <c r="M93" s="12"/>
      <c r="N93" s="12"/>
      <c r="O93" s="12"/>
      <c r="P93" s="12"/>
      <c r="Q93" s="12"/>
      <c r="R93" s="12" t="s">
        <v>812</v>
      </c>
      <c r="S93" s="17" t="s">
        <v>647</v>
      </c>
      <c r="T93" s="12">
        <v>36</v>
      </c>
      <c r="U93" s="13" t="s">
        <v>814</v>
      </c>
      <c r="V93" s="12">
        <v>1983</v>
      </c>
      <c r="W93" s="15" t="s">
        <v>815</v>
      </c>
      <c r="X93" s="15" t="s">
        <v>815</v>
      </c>
      <c r="Y93" s="15" t="s">
        <v>816</v>
      </c>
      <c r="Z93" s="12"/>
      <c r="AA93" s="1"/>
      <c r="AB93" s="1"/>
      <c r="AC93" s="1" t="str">
        <f t="shared" si="3"/>
        <v>AUJ.36(1983)583</v>
      </c>
      <c r="AD93" s="1" t="str">
        <f t="shared" si="2"/>
        <v>D.G.Sargood.1983</v>
      </c>
      <c r="AE93" s="34" t="str">
        <f>IF(COUNTIF(EXFOR!G$21,"*"&amp;AC93&amp;"*")&gt;0,"○",IF(COUNTIF(EXFOR!J$21,"*"&amp;W93&amp;"*"&amp;V93)&gt;0,"△","×"))</f>
        <v>×</v>
      </c>
      <c r="AF93" s="1"/>
    </row>
    <row r="94" spans="1:32" ht="15">
      <c r="A94" s="12" t="s">
        <v>568</v>
      </c>
      <c r="B94" s="12">
        <v>10</v>
      </c>
      <c r="C94" s="12">
        <v>21</v>
      </c>
      <c r="D94" s="12" t="s">
        <v>473</v>
      </c>
      <c r="E94" s="12" t="s">
        <v>474</v>
      </c>
      <c r="F94" s="13" t="s">
        <v>443</v>
      </c>
      <c r="G94" s="13" t="s">
        <v>444</v>
      </c>
      <c r="H94" s="12" t="s">
        <v>487</v>
      </c>
      <c r="I94" s="12"/>
      <c r="J94" s="12" t="s">
        <v>490</v>
      </c>
      <c r="K94" s="12"/>
      <c r="L94" s="12"/>
      <c r="M94" s="12"/>
      <c r="N94" s="12"/>
      <c r="O94" s="12"/>
      <c r="P94" s="12"/>
      <c r="Q94" s="12"/>
      <c r="R94" s="12" t="s">
        <v>445</v>
      </c>
      <c r="S94" s="14" t="s">
        <v>459</v>
      </c>
      <c r="T94" s="12">
        <v>385</v>
      </c>
      <c r="U94" s="13" t="s">
        <v>446</v>
      </c>
      <c r="V94" s="12">
        <v>1982</v>
      </c>
      <c r="W94" s="15" t="s">
        <v>483</v>
      </c>
      <c r="X94" s="15" t="s">
        <v>447</v>
      </c>
      <c r="Y94" s="15" t="s">
        <v>448</v>
      </c>
      <c r="Z94" s="16" t="s">
        <v>449</v>
      </c>
      <c r="AA94" s="1"/>
      <c r="AB94" s="1"/>
      <c r="AC94" s="1" t="str">
        <f t="shared" si="3"/>
        <v>NP/A.385(1982)57</v>
      </c>
      <c r="AD94" s="1" t="str">
        <f t="shared" si="2"/>
        <v>J.Gorres.1982</v>
      </c>
      <c r="AE94" s="34" t="str">
        <f>IF(COUNTIF(EXFOR!G$21,"*"&amp;AC94&amp;"*")&gt;0,"○",IF(COUNTIF(EXFOR!J$21,"*"&amp;W94&amp;"*"&amp;V94)&gt;0,"△","×"))</f>
        <v>×</v>
      </c>
      <c r="AF94" s="1"/>
    </row>
    <row r="95" spans="1:32" ht="14.25">
      <c r="A95" s="12" t="s">
        <v>568</v>
      </c>
      <c r="B95" s="12">
        <v>10</v>
      </c>
      <c r="C95" s="12">
        <v>21</v>
      </c>
      <c r="D95" s="12" t="s">
        <v>473</v>
      </c>
      <c r="E95" s="12" t="s">
        <v>474</v>
      </c>
      <c r="F95" s="13" t="s">
        <v>450</v>
      </c>
      <c r="G95" s="13" t="s">
        <v>451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 t="s">
        <v>452</v>
      </c>
      <c r="S95" s="17" t="s">
        <v>62</v>
      </c>
      <c r="T95" s="12">
        <v>17</v>
      </c>
      <c r="U95" s="13" t="s">
        <v>453</v>
      </c>
      <c r="V95" s="12">
        <v>1978</v>
      </c>
      <c r="W95" s="15" t="s">
        <v>454</v>
      </c>
      <c r="X95" s="15" t="s">
        <v>455</v>
      </c>
      <c r="Y95" s="15" t="s">
        <v>214</v>
      </c>
      <c r="Z95" s="12"/>
      <c r="AA95" s="1"/>
      <c r="AB95" s="1"/>
      <c r="AC95" s="1" t="str">
        <f t="shared" si="3"/>
        <v>PC.17(1978)421</v>
      </c>
      <c r="AD95" s="1" t="str">
        <f t="shared" si="2"/>
        <v>R.Hentela.1978</v>
      </c>
      <c r="AE95" s="34" t="str">
        <f>IF(COUNTIF(EXFOR!G$21,"*"&amp;AC95&amp;"*")&gt;0,"○",IF(COUNTIF(EXFOR!J$21,"*"&amp;W95&amp;"*"&amp;V95)&gt;0,"△","×"))</f>
        <v>×</v>
      </c>
      <c r="AF95" s="1"/>
    </row>
    <row r="96" spans="1:32" ht="14.25">
      <c r="A96" s="12" t="s">
        <v>568</v>
      </c>
      <c r="B96" s="12">
        <v>10</v>
      </c>
      <c r="C96" s="12">
        <v>21</v>
      </c>
      <c r="D96" s="12" t="s">
        <v>473</v>
      </c>
      <c r="E96" s="12" t="s">
        <v>474</v>
      </c>
      <c r="F96" s="13" t="s">
        <v>215</v>
      </c>
      <c r="G96" s="13" t="s">
        <v>868</v>
      </c>
      <c r="H96" s="12"/>
      <c r="I96" s="12"/>
      <c r="J96" s="12"/>
      <c r="K96" s="12"/>
      <c r="L96" s="12" t="s">
        <v>475</v>
      </c>
      <c r="M96" s="12"/>
      <c r="N96" s="12"/>
      <c r="O96" s="12"/>
      <c r="P96" s="12"/>
      <c r="Q96" s="12"/>
      <c r="R96" s="12" t="s">
        <v>869</v>
      </c>
      <c r="S96" s="14" t="s">
        <v>459</v>
      </c>
      <c r="T96" s="12">
        <v>306</v>
      </c>
      <c r="U96" s="13" t="s">
        <v>870</v>
      </c>
      <c r="V96" s="12">
        <v>1978</v>
      </c>
      <c r="W96" s="15" t="s">
        <v>871</v>
      </c>
      <c r="X96" s="15" t="s">
        <v>872</v>
      </c>
      <c r="Y96" s="15" t="s">
        <v>873</v>
      </c>
      <c r="Z96" s="16" t="s">
        <v>874</v>
      </c>
      <c r="AA96" s="1"/>
      <c r="AB96" s="1"/>
      <c r="AC96" s="1" t="str">
        <f t="shared" si="3"/>
        <v>NP/A.306(1978)189</v>
      </c>
      <c r="AD96" s="1" t="str">
        <f t="shared" si="2"/>
        <v>M.Bister.1978</v>
      </c>
      <c r="AE96" s="34" t="str">
        <f>IF(COUNTIF(EXFOR!G$21,"*"&amp;AC96&amp;"*")&gt;0,"○",IF(COUNTIF(EXFOR!J$21,"*"&amp;W96&amp;"*"&amp;V96)&gt;0,"△","×"))</f>
        <v>×</v>
      </c>
      <c r="AF96" s="1"/>
    </row>
    <row r="97" spans="1:32" ht="15">
      <c r="A97" s="12" t="s">
        <v>568</v>
      </c>
      <c r="B97" s="12">
        <v>10</v>
      </c>
      <c r="C97" s="12">
        <v>21</v>
      </c>
      <c r="D97" s="12" t="s">
        <v>473</v>
      </c>
      <c r="E97" s="12" t="s">
        <v>474</v>
      </c>
      <c r="F97" s="13" t="s">
        <v>215</v>
      </c>
      <c r="G97" s="13" t="s">
        <v>875</v>
      </c>
      <c r="H97" s="12" t="s">
        <v>487</v>
      </c>
      <c r="I97" s="12"/>
      <c r="J97" s="12"/>
      <c r="K97" s="12"/>
      <c r="L97" s="12"/>
      <c r="M97" s="12"/>
      <c r="N97" s="12"/>
      <c r="O97" s="12"/>
      <c r="P97" s="12"/>
      <c r="Q97" s="12"/>
      <c r="R97" s="12" t="s">
        <v>876</v>
      </c>
      <c r="S97" s="14" t="s">
        <v>476</v>
      </c>
      <c r="T97" s="12">
        <v>15</v>
      </c>
      <c r="U97" s="13" t="s">
        <v>877</v>
      </c>
      <c r="V97" s="12">
        <v>1977</v>
      </c>
      <c r="W97" s="15" t="s">
        <v>878</v>
      </c>
      <c r="X97" s="15" t="s">
        <v>879</v>
      </c>
      <c r="Y97" s="15" t="s">
        <v>880</v>
      </c>
      <c r="Z97" s="16" t="s">
        <v>881</v>
      </c>
      <c r="AA97" s="1"/>
      <c r="AB97" s="1"/>
      <c r="AC97" s="1" t="str">
        <f t="shared" si="3"/>
        <v>PR/C.15(1977)579</v>
      </c>
      <c r="AD97" s="1" t="str">
        <f t="shared" si="2"/>
        <v>J.Keinonen.1977</v>
      </c>
      <c r="AE97" s="34" t="str">
        <f>IF(COUNTIF(EXFOR!G$21,"*"&amp;AC97&amp;"*")&gt;0,"○",IF(COUNTIF(EXFOR!J$21,"*"&amp;W97&amp;"*"&amp;V97)&gt;0,"△","×"))</f>
        <v>×</v>
      </c>
      <c r="AF97" s="1"/>
    </row>
    <row r="98" spans="1:32" ht="14.25">
      <c r="A98" s="12" t="s">
        <v>568</v>
      </c>
      <c r="B98" s="12">
        <v>10</v>
      </c>
      <c r="C98" s="12">
        <v>21</v>
      </c>
      <c r="D98" s="12" t="s">
        <v>473</v>
      </c>
      <c r="E98" s="12" t="s">
        <v>474</v>
      </c>
      <c r="F98" s="13" t="s">
        <v>430</v>
      </c>
      <c r="G98" s="13" t="s">
        <v>882</v>
      </c>
      <c r="H98" s="12" t="s">
        <v>487</v>
      </c>
      <c r="I98" s="12"/>
      <c r="J98" s="12"/>
      <c r="K98" s="12"/>
      <c r="L98" s="12"/>
      <c r="M98" s="12"/>
      <c r="N98" s="12"/>
      <c r="O98" s="12"/>
      <c r="P98" s="12"/>
      <c r="Q98" s="12"/>
      <c r="R98" s="12" t="s">
        <v>883</v>
      </c>
      <c r="S98" s="14" t="s">
        <v>459</v>
      </c>
      <c r="T98" s="12">
        <v>276</v>
      </c>
      <c r="U98" s="13" t="s">
        <v>884</v>
      </c>
      <c r="V98" s="12">
        <v>1977</v>
      </c>
      <c r="W98" s="15" t="s">
        <v>885</v>
      </c>
      <c r="X98" s="15" t="s">
        <v>886</v>
      </c>
      <c r="Y98" s="15" t="s">
        <v>887</v>
      </c>
      <c r="Z98" s="16" t="s">
        <v>888</v>
      </c>
      <c r="AA98" s="1"/>
      <c r="AB98" s="1"/>
      <c r="AC98" s="1" t="str">
        <f t="shared" si="3"/>
        <v>NP/A.276(1977)168</v>
      </c>
      <c r="AD98" s="1" t="str">
        <f t="shared" si="2"/>
        <v>H.L.Berg.1977</v>
      </c>
      <c r="AE98" s="34" t="str">
        <f>IF(COUNTIF(EXFOR!G$21,"*"&amp;AC98&amp;"*")&gt;0,"○",IF(COUNTIF(EXFOR!J$21,"*"&amp;W98&amp;"*"&amp;V98)&gt;0,"△","×"))</f>
        <v>×</v>
      </c>
      <c r="AF98" s="1"/>
    </row>
    <row r="99" spans="1:32" ht="14.25">
      <c r="A99" s="12" t="s">
        <v>568</v>
      </c>
      <c r="B99" s="12">
        <v>10</v>
      </c>
      <c r="C99" s="12">
        <v>21</v>
      </c>
      <c r="D99" s="12" t="s">
        <v>473</v>
      </c>
      <c r="E99" s="12" t="s">
        <v>474</v>
      </c>
      <c r="F99" s="13" t="s">
        <v>889</v>
      </c>
      <c r="G99" s="13" t="s">
        <v>890</v>
      </c>
      <c r="H99" s="12" t="s">
        <v>487</v>
      </c>
      <c r="I99" s="12"/>
      <c r="J99" s="12"/>
      <c r="K99" s="12"/>
      <c r="L99" s="12"/>
      <c r="M99" s="12"/>
      <c r="N99" s="12"/>
      <c r="O99" s="12"/>
      <c r="P99" s="12"/>
      <c r="Q99" s="12"/>
      <c r="R99" s="12" t="s">
        <v>891</v>
      </c>
      <c r="S99" s="14" t="s">
        <v>486</v>
      </c>
      <c r="T99" s="12" t="s">
        <v>892</v>
      </c>
      <c r="U99" s="13" t="s">
        <v>893</v>
      </c>
      <c r="V99" s="12">
        <v>1975</v>
      </c>
      <c r="W99" s="15" t="s">
        <v>885</v>
      </c>
      <c r="X99" s="15" t="s">
        <v>886</v>
      </c>
      <c r="Y99" s="15" t="s">
        <v>894</v>
      </c>
      <c r="Z99" s="12"/>
      <c r="AA99" s="1"/>
      <c r="AB99" s="1"/>
      <c r="AC99" s="1" t="str">
        <f t="shared" si="3"/>
        <v>BAP.20,No12(1975)1495,BD5</v>
      </c>
      <c r="AD99" s="1" t="str">
        <f t="shared" si="2"/>
        <v>H.L.Berg.1975</v>
      </c>
      <c r="AE99" s="34" t="str">
        <f>IF(COUNTIF(EXFOR!G$21,"*"&amp;AC99&amp;"*")&gt;0,"○",IF(COUNTIF(EXFOR!J$21,"*"&amp;W99&amp;"*"&amp;V99)&gt;0,"△","×"))</f>
        <v>×</v>
      </c>
      <c r="AF99" s="1"/>
    </row>
    <row r="100" spans="1:32" ht="14.25">
      <c r="A100" s="12" t="s">
        <v>568</v>
      </c>
      <c r="B100" s="12">
        <v>10</v>
      </c>
      <c r="C100" s="12">
        <v>21</v>
      </c>
      <c r="D100" s="12" t="s">
        <v>473</v>
      </c>
      <c r="E100" s="12" t="s">
        <v>474</v>
      </c>
      <c r="F100" s="13" t="s">
        <v>428</v>
      </c>
      <c r="G100" s="13" t="s">
        <v>530</v>
      </c>
      <c r="H100" s="12" t="s">
        <v>487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 t="s">
        <v>895</v>
      </c>
      <c r="S100" s="14" t="s">
        <v>470</v>
      </c>
      <c r="T100" s="12">
        <v>234</v>
      </c>
      <c r="U100" s="13" t="s">
        <v>896</v>
      </c>
      <c r="V100" s="12">
        <v>1970</v>
      </c>
      <c r="W100" s="15" t="s">
        <v>657</v>
      </c>
      <c r="X100" s="15" t="s">
        <v>897</v>
      </c>
      <c r="Y100" s="15" t="s">
        <v>898</v>
      </c>
      <c r="Z100" s="12"/>
      <c r="AA100" s="1"/>
      <c r="AB100" s="1"/>
      <c r="AC100" s="1" t="str">
        <f t="shared" si="3"/>
        <v>ZP.234(1970)455</v>
      </c>
      <c r="AD100" s="1" t="str">
        <f t="shared" si="2"/>
        <v>A.Anttila.1970</v>
      </c>
      <c r="AE100" s="34" t="str">
        <f>IF(COUNTIF(EXFOR!G$21,"*"&amp;AC100&amp;"*")&gt;0,"○",IF(COUNTIF(EXFOR!J$21,"*"&amp;W100&amp;"*"&amp;V100)&gt;0,"△","×"))</f>
        <v>×</v>
      </c>
      <c r="AF100" s="1"/>
    </row>
    <row r="101" spans="1:32" ht="15">
      <c r="A101" s="12" t="s">
        <v>568</v>
      </c>
      <c r="B101" s="12">
        <v>10</v>
      </c>
      <c r="C101" s="12">
        <v>21</v>
      </c>
      <c r="D101" s="12" t="s">
        <v>473</v>
      </c>
      <c r="E101" s="12" t="s">
        <v>474</v>
      </c>
      <c r="F101" s="13" t="s">
        <v>654</v>
      </c>
      <c r="G101" s="13" t="s">
        <v>295</v>
      </c>
      <c r="H101" s="12" t="s">
        <v>487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 t="s">
        <v>899</v>
      </c>
      <c r="S101" s="14" t="s">
        <v>362</v>
      </c>
      <c r="T101" s="12">
        <v>61</v>
      </c>
      <c r="U101" s="13" t="s">
        <v>900</v>
      </c>
      <c r="V101" s="12">
        <v>1965</v>
      </c>
      <c r="W101" s="15" t="s">
        <v>901</v>
      </c>
      <c r="X101" s="15" t="s">
        <v>901</v>
      </c>
      <c r="Y101" s="15" t="s">
        <v>902</v>
      </c>
      <c r="Z101" s="16" t="s">
        <v>903</v>
      </c>
      <c r="AA101" s="1"/>
      <c r="AB101" s="1"/>
      <c r="AC101" s="1" t="str">
        <f t="shared" si="3"/>
        <v>NP.61(1965)297</v>
      </c>
      <c r="AD101" s="1" t="str">
        <f t="shared" si="2"/>
        <v>N.W.Tanner.1965</v>
      </c>
      <c r="AE101" s="34" t="str">
        <f>IF(COUNTIF(EXFOR!G$21,"*"&amp;AC101&amp;"*")&gt;0,"○",IF(COUNTIF(EXFOR!J$21,"*"&amp;W101&amp;"*"&amp;V101)&gt;0,"△","×"))</f>
        <v>×</v>
      </c>
      <c r="AF101" s="1"/>
    </row>
    <row r="102" spans="1:32" ht="13.5">
      <c r="A102" s="12"/>
      <c r="B102" s="12"/>
      <c r="C102" s="12"/>
      <c r="D102" s="12"/>
      <c r="E102" s="12"/>
      <c r="F102" s="13"/>
      <c r="G102" s="13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4"/>
      <c r="T102" s="12"/>
      <c r="U102" s="13"/>
      <c r="V102" s="12"/>
      <c r="W102" s="15"/>
      <c r="X102" s="15"/>
      <c r="Y102" s="15"/>
      <c r="Z102" s="16"/>
      <c r="AA102" s="1"/>
      <c r="AB102" s="1"/>
      <c r="AC102" s="1"/>
      <c r="AD102" s="1" t="str">
        <f t="shared" si="2"/>
        <v>.</v>
      </c>
      <c r="AE102" s="34"/>
      <c r="AF102" s="1"/>
    </row>
    <row r="103" spans="1:32" ht="14.25">
      <c r="A103" s="14" t="s">
        <v>904</v>
      </c>
      <c r="B103" s="14">
        <v>10</v>
      </c>
      <c r="C103" s="14">
        <v>21</v>
      </c>
      <c r="D103" s="14" t="s">
        <v>363</v>
      </c>
      <c r="E103" s="14" t="s">
        <v>474</v>
      </c>
      <c r="F103" s="18" t="s">
        <v>350</v>
      </c>
      <c r="G103" s="18"/>
      <c r="H103" s="14" t="s">
        <v>811</v>
      </c>
      <c r="I103" s="14"/>
      <c r="J103" s="14" t="s">
        <v>811</v>
      </c>
      <c r="K103" s="14"/>
      <c r="L103" s="14"/>
      <c r="M103" s="14"/>
      <c r="N103" s="14"/>
      <c r="O103" s="14"/>
      <c r="P103" s="14"/>
      <c r="Q103" s="14"/>
      <c r="R103" s="14" t="s">
        <v>812</v>
      </c>
      <c r="S103" s="17" t="s">
        <v>647</v>
      </c>
      <c r="T103" s="14">
        <v>36</v>
      </c>
      <c r="U103" s="18" t="s">
        <v>814</v>
      </c>
      <c r="V103" s="14">
        <v>1983</v>
      </c>
      <c r="W103" s="17" t="s">
        <v>815</v>
      </c>
      <c r="X103" s="17" t="s">
        <v>815</v>
      </c>
      <c r="Y103" s="17" t="s">
        <v>816</v>
      </c>
      <c r="Z103" s="14"/>
      <c r="AA103" s="4" t="s">
        <v>563</v>
      </c>
      <c r="AB103" s="7"/>
      <c r="AC103" s="1" t="str">
        <f t="shared" si="3"/>
        <v>AUJ.36(1983)583</v>
      </c>
      <c r="AD103" s="1" t="str">
        <f t="shared" si="2"/>
        <v>D.G.Sargood.1983</v>
      </c>
      <c r="AE103" s="34" t="str">
        <f>IF(COUNTIF(EXFOR!G$21,"*"&amp;AC103&amp;"*")&gt;0,"○",IF(COUNTIF(EXFOR!J$21,"*"&amp;W103&amp;"*"&amp;V103)&gt;0,"△","×"))</f>
        <v>×</v>
      </c>
      <c r="AF103" s="7"/>
    </row>
    <row r="104" spans="1:32" ht="13.5">
      <c r="A104" s="14"/>
      <c r="B104" s="14"/>
      <c r="C104" s="14"/>
      <c r="D104" s="14"/>
      <c r="E104" s="14"/>
      <c r="F104" s="18"/>
      <c r="G104" s="18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7"/>
      <c r="T104" s="14"/>
      <c r="U104" s="18"/>
      <c r="V104" s="14"/>
      <c r="W104" s="17"/>
      <c r="X104" s="17"/>
      <c r="Y104" s="17"/>
      <c r="Z104" s="14"/>
      <c r="AA104" s="4"/>
      <c r="AB104" s="7"/>
      <c r="AC104" s="1"/>
      <c r="AD104" s="1" t="str">
        <f t="shared" si="2"/>
        <v>.</v>
      </c>
      <c r="AE104" s="34"/>
      <c r="AF104" s="7"/>
    </row>
    <row r="105" spans="1:32" ht="13.5">
      <c r="A105" s="12" t="s">
        <v>905</v>
      </c>
      <c r="B105" s="12">
        <v>10</v>
      </c>
      <c r="C105" s="12">
        <v>21</v>
      </c>
      <c r="D105" s="12" t="s">
        <v>363</v>
      </c>
      <c r="E105" s="12" t="s">
        <v>464</v>
      </c>
      <c r="F105" s="13" t="s">
        <v>906</v>
      </c>
      <c r="G105" s="13" t="s">
        <v>489</v>
      </c>
      <c r="H105" s="12"/>
      <c r="I105" s="12" t="s">
        <v>767</v>
      </c>
      <c r="J105" s="12"/>
      <c r="K105" s="12"/>
      <c r="L105" s="12"/>
      <c r="M105" s="12"/>
      <c r="N105" s="12"/>
      <c r="O105" s="12"/>
      <c r="P105" s="12"/>
      <c r="Q105" s="12"/>
      <c r="R105" s="12" t="s">
        <v>907</v>
      </c>
      <c r="S105" s="17" t="s">
        <v>908</v>
      </c>
      <c r="T105" s="12"/>
      <c r="U105" s="13"/>
      <c r="V105" s="12"/>
      <c r="W105" s="15" t="s">
        <v>909</v>
      </c>
      <c r="X105" s="15" t="s">
        <v>909</v>
      </c>
      <c r="Y105" s="15" t="s">
        <v>910</v>
      </c>
      <c r="Z105" s="16" t="s">
        <v>911</v>
      </c>
      <c r="AA105" s="1"/>
      <c r="AB105" s="1"/>
      <c r="AC105" s="1" t="str">
        <f t="shared" si="3"/>
        <v>Proc.Frontiers in Nuclear Structure, and Reactions (FINUSTAR 2), Crete, Greece, 10-14 Sept. 2007, P.Demetriou, R.Julin, S.V.Harissopulos, Eds. p.365 (2008); AIP Conf.Proc 1012 (2008).</v>
      </c>
      <c r="AD105" s="1" t="str">
        <f t="shared" si="2"/>
        <v>M.Katsuma.</v>
      </c>
      <c r="AE105" s="34" t="str">
        <f>IF(COUNTIF(EXFOR!G$22,"*"&amp;AC105&amp;"*")&gt;0,"○",IF(COUNTIF(EXFOR!J$22,"*"&amp;W105&amp;"*"&amp;V105)&gt;0,"△","×"))</f>
        <v>×</v>
      </c>
      <c r="AF105" s="1"/>
    </row>
    <row r="106" spans="1:32" ht="14.25">
      <c r="A106" s="12" t="s">
        <v>905</v>
      </c>
      <c r="B106" s="14">
        <v>10</v>
      </c>
      <c r="C106" s="14">
        <v>21</v>
      </c>
      <c r="D106" s="14" t="s">
        <v>363</v>
      </c>
      <c r="E106" s="14" t="s">
        <v>464</v>
      </c>
      <c r="F106" s="18" t="s">
        <v>350</v>
      </c>
      <c r="G106" s="18"/>
      <c r="H106" s="14" t="s">
        <v>811</v>
      </c>
      <c r="I106" s="14"/>
      <c r="J106" s="14" t="s">
        <v>811</v>
      </c>
      <c r="K106" s="14"/>
      <c r="L106" s="14"/>
      <c r="M106" s="14"/>
      <c r="N106" s="14"/>
      <c r="O106" s="14"/>
      <c r="P106" s="14"/>
      <c r="Q106" s="14"/>
      <c r="R106" s="14" t="s">
        <v>812</v>
      </c>
      <c r="S106" s="17" t="s">
        <v>647</v>
      </c>
      <c r="T106" s="14">
        <v>36</v>
      </c>
      <c r="U106" s="18" t="s">
        <v>814</v>
      </c>
      <c r="V106" s="14">
        <v>1983</v>
      </c>
      <c r="W106" s="17" t="s">
        <v>815</v>
      </c>
      <c r="X106" s="17" t="s">
        <v>815</v>
      </c>
      <c r="Y106" s="17" t="s">
        <v>816</v>
      </c>
      <c r="Z106" s="14"/>
      <c r="AA106" s="4" t="s">
        <v>563</v>
      </c>
      <c r="AB106" s="7"/>
      <c r="AC106" s="1" t="str">
        <f t="shared" si="3"/>
        <v>AUJ.36(1983)583</v>
      </c>
      <c r="AD106" s="1" t="str">
        <f t="shared" si="2"/>
        <v>D.G.Sargood.1983</v>
      </c>
      <c r="AE106" s="34" t="str">
        <f>IF(COUNTIF(EXFOR!G$22,"*"&amp;AC106&amp;"*")&gt;0,"○",IF(COUNTIF(EXFOR!J$22,"*"&amp;W106&amp;"*"&amp;V106)&gt;0,"△","×"))</f>
        <v>×</v>
      </c>
      <c r="AF106" s="7"/>
    </row>
    <row r="107" spans="1:32" ht="14.25">
      <c r="A107" s="12" t="s">
        <v>905</v>
      </c>
      <c r="B107" s="12">
        <v>10</v>
      </c>
      <c r="C107" s="12">
        <v>21</v>
      </c>
      <c r="D107" s="12" t="s">
        <v>363</v>
      </c>
      <c r="E107" s="12" t="s">
        <v>464</v>
      </c>
      <c r="F107" s="13"/>
      <c r="G107" s="13" t="s">
        <v>491</v>
      </c>
      <c r="H107" s="12" t="s">
        <v>426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 t="s">
        <v>912</v>
      </c>
      <c r="S107" s="17" t="s">
        <v>382</v>
      </c>
      <c r="T107" s="12">
        <v>30</v>
      </c>
      <c r="U107" s="13" t="s">
        <v>913</v>
      </c>
      <c r="V107" s="12">
        <v>1977</v>
      </c>
      <c r="W107" s="15" t="s">
        <v>914</v>
      </c>
      <c r="X107" s="15" t="s">
        <v>915</v>
      </c>
      <c r="Y107" s="15" t="s">
        <v>916</v>
      </c>
      <c r="Z107" s="12"/>
      <c r="AA107" s="1"/>
      <c r="AB107" s="1"/>
      <c r="AC107" s="1" t="str">
        <f t="shared" si="3"/>
        <v>AKE.30(1977)59</v>
      </c>
      <c r="AD107" s="1" t="str">
        <f t="shared" si="2"/>
        <v>H.Liskien.1977</v>
      </c>
      <c r="AE107" s="34" t="str">
        <f>IF(COUNTIF(EXFOR!G$22,"*"&amp;AC107&amp;"*")&gt;0,"○",IF(COUNTIF(EXFOR!J$22,"*"&amp;W107&amp;"*"&amp;V107)&gt;0,"△","×"))</f>
        <v>×</v>
      </c>
      <c r="AF107" s="1"/>
    </row>
    <row r="108" spans="1:32" ht="15">
      <c r="A108" s="12" t="s">
        <v>905</v>
      </c>
      <c r="B108" s="12">
        <v>10</v>
      </c>
      <c r="C108" s="12">
        <v>21</v>
      </c>
      <c r="D108" s="12" t="s">
        <v>363</v>
      </c>
      <c r="E108" s="12" t="s">
        <v>464</v>
      </c>
      <c r="F108" s="13"/>
      <c r="G108" s="13" t="s">
        <v>488</v>
      </c>
      <c r="H108" s="12" t="s">
        <v>487</v>
      </c>
      <c r="I108" s="12" t="s">
        <v>490</v>
      </c>
      <c r="J108" s="12"/>
      <c r="K108" s="12"/>
      <c r="L108" s="12"/>
      <c r="M108" s="12"/>
      <c r="N108" s="12"/>
      <c r="O108" s="12"/>
      <c r="P108" s="12"/>
      <c r="Q108" s="12"/>
      <c r="R108" s="12" t="s">
        <v>917</v>
      </c>
      <c r="S108" s="14" t="s">
        <v>459</v>
      </c>
      <c r="T108" s="12">
        <v>226</v>
      </c>
      <c r="U108" s="13" t="s">
        <v>918</v>
      </c>
      <c r="V108" s="12">
        <v>1974</v>
      </c>
      <c r="W108" s="15" t="s">
        <v>919</v>
      </c>
      <c r="X108" s="15" t="s">
        <v>920</v>
      </c>
      <c r="Y108" s="15" t="s">
        <v>921</v>
      </c>
      <c r="Z108" s="16" t="s">
        <v>922</v>
      </c>
      <c r="AA108" s="1"/>
      <c r="AB108" s="1"/>
      <c r="AC108" s="1" t="str">
        <f t="shared" si="3"/>
        <v>NP/A.226(1974)493</v>
      </c>
      <c r="AD108" s="1" t="str">
        <f t="shared" si="2"/>
        <v>H.-B.Mak.1974</v>
      </c>
      <c r="AE108" s="34" t="str">
        <f>IF(COUNTIF(EXFOR!G$22,"*"&amp;AC108&amp;"*")&gt;0,"○",IF(COUNTIF(EXFOR!J$22,"*"&amp;W108&amp;"*"&amp;V108)&gt;0,"△","×"))</f>
        <v>×</v>
      </c>
      <c r="AF108" s="1"/>
    </row>
    <row r="109" spans="1:32" ht="13.5">
      <c r="A109" s="12" t="s">
        <v>905</v>
      </c>
      <c r="B109" s="12">
        <v>10</v>
      </c>
      <c r="C109" s="12">
        <v>21</v>
      </c>
      <c r="D109" s="12" t="s">
        <v>363</v>
      </c>
      <c r="E109" s="12" t="s">
        <v>464</v>
      </c>
      <c r="F109" s="13"/>
      <c r="G109" s="13"/>
      <c r="H109" s="12" t="s">
        <v>487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 t="s">
        <v>923</v>
      </c>
      <c r="S109" s="17" t="s">
        <v>924</v>
      </c>
      <c r="T109" s="12"/>
      <c r="U109" s="13"/>
      <c r="V109" s="12"/>
      <c r="W109" s="12"/>
      <c r="X109" s="12"/>
      <c r="Y109" s="12"/>
      <c r="Z109" s="12"/>
      <c r="AA109" s="1"/>
      <c r="AB109" s="1"/>
      <c r="AC109" s="1" t="str">
        <f t="shared" si="3"/>
        <v>PREPRINT J K Bair,12/7/73.</v>
      </c>
      <c r="AD109" s="1" t="str">
        <f t="shared" si="2"/>
        <v>.</v>
      </c>
      <c r="AE109" s="34" t="str">
        <f>IF(COUNTIF(EXFOR!G$22,"*"&amp;AC109&amp;"*")&gt;0,"○",IF(COUNTIF(EXFOR!J$22,"*"&amp;W109&amp;"*"&amp;V109)&gt;0,"△","×"))</f>
        <v>△</v>
      </c>
      <c r="AF109" s="1"/>
    </row>
    <row r="110" spans="1:32" ht="13.5">
      <c r="A110" s="12" t="s">
        <v>905</v>
      </c>
      <c r="B110" s="12">
        <v>10</v>
      </c>
      <c r="C110" s="12">
        <v>21</v>
      </c>
      <c r="D110" s="12" t="s">
        <v>363</v>
      </c>
      <c r="E110" s="12" t="s">
        <v>464</v>
      </c>
      <c r="F110" s="13" t="s">
        <v>424</v>
      </c>
      <c r="G110" s="13" t="s">
        <v>484</v>
      </c>
      <c r="H110" s="12" t="s">
        <v>487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 t="s">
        <v>925</v>
      </c>
      <c r="S110" s="17" t="s">
        <v>926</v>
      </c>
      <c r="T110" s="12"/>
      <c r="U110" s="13"/>
      <c r="V110" s="12"/>
      <c r="W110" s="12"/>
      <c r="X110" s="12"/>
      <c r="Y110" s="12"/>
      <c r="Z110" s="12"/>
      <c r="AA110" s="1"/>
      <c r="AB110" s="1"/>
      <c r="AC110" s="1" t="str">
        <f t="shared" si="3"/>
        <v>REPT ORNL-4844,P47.</v>
      </c>
      <c r="AD110" s="1" t="str">
        <f t="shared" si="2"/>
        <v>.</v>
      </c>
      <c r="AE110" s="34" t="str">
        <f>IF(COUNTIF(EXFOR!G$22,"*"&amp;AC110&amp;"*")&gt;0,"○",IF(COUNTIF(EXFOR!J$22,"*"&amp;W110&amp;"*"&amp;V110)&gt;0,"△","×"))</f>
        <v>△</v>
      </c>
      <c r="AF110" s="1"/>
    </row>
    <row r="111" spans="1:32" ht="15">
      <c r="A111" s="12" t="s">
        <v>905</v>
      </c>
      <c r="B111" s="12">
        <v>10</v>
      </c>
      <c r="C111" s="12">
        <v>21</v>
      </c>
      <c r="D111" s="12" t="s">
        <v>363</v>
      </c>
      <c r="E111" s="12" t="s">
        <v>464</v>
      </c>
      <c r="F111" s="13" t="s">
        <v>424</v>
      </c>
      <c r="G111" s="13" t="s">
        <v>484</v>
      </c>
      <c r="H111" s="12" t="s">
        <v>487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 t="s">
        <v>927</v>
      </c>
      <c r="S111" s="14" t="s">
        <v>476</v>
      </c>
      <c r="T111" s="12">
        <v>7</v>
      </c>
      <c r="U111" s="13" t="s">
        <v>928</v>
      </c>
      <c r="V111" s="12">
        <v>1973</v>
      </c>
      <c r="W111" s="15" t="s">
        <v>687</v>
      </c>
      <c r="X111" s="15" t="s">
        <v>929</v>
      </c>
      <c r="Y111" s="15" t="s">
        <v>930</v>
      </c>
      <c r="Z111" s="16" t="s">
        <v>931</v>
      </c>
      <c r="AA111" s="1"/>
      <c r="AB111" s="1"/>
      <c r="AC111" s="1" t="str">
        <f t="shared" si="3"/>
        <v>PR/C.7(1973)2432</v>
      </c>
      <c r="AD111" s="1" t="str">
        <f t="shared" si="2"/>
        <v>F.X.Haas.1973</v>
      </c>
      <c r="AE111" s="34" t="str">
        <f>IF(COUNTIF(EXFOR!G$22,"*"&amp;AC111&amp;"*")&gt;0,"○",IF(COUNTIF(EXFOR!J$22,"*"&amp;W111&amp;"*"&amp;V111)&gt;0,"△","×"))</f>
        <v>○</v>
      </c>
      <c r="AF111" s="1"/>
    </row>
    <row r="112" spans="1:32" ht="15">
      <c r="A112" s="12" t="s">
        <v>905</v>
      </c>
      <c r="B112" s="14">
        <v>10</v>
      </c>
      <c r="C112" s="14">
        <v>21</v>
      </c>
      <c r="D112" s="14" t="s">
        <v>363</v>
      </c>
      <c r="E112" s="14" t="s">
        <v>464</v>
      </c>
      <c r="F112" s="18" t="s">
        <v>424</v>
      </c>
      <c r="G112" s="18" t="s">
        <v>484</v>
      </c>
      <c r="H112" s="14" t="s">
        <v>487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 t="s">
        <v>927</v>
      </c>
      <c r="S112" s="17" t="s">
        <v>932</v>
      </c>
      <c r="T112" s="14">
        <v>10</v>
      </c>
      <c r="U112" s="18" t="s">
        <v>359</v>
      </c>
      <c r="V112" s="14">
        <v>1974</v>
      </c>
      <c r="W112" s="17" t="s">
        <v>687</v>
      </c>
      <c r="X112" s="17" t="s">
        <v>929</v>
      </c>
      <c r="Y112" s="17" t="s">
        <v>933</v>
      </c>
      <c r="Z112" s="19" t="s">
        <v>931</v>
      </c>
      <c r="AA112" s="10"/>
      <c r="AB112" s="7"/>
      <c r="AC112" s="1" t="str">
        <f t="shared" si="3"/>
        <v>Erratum Phys.Rev. C.10(1974)961</v>
      </c>
      <c r="AD112" s="1" t="str">
        <f t="shared" si="2"/>
        <v>F.X.Haas.1974</v>
      </c>
      <c r="AE112" s="34" t="str">
        <f>IF(COUNTIF(EXFOR!G$22,"*"&amp;AC112&amp;"*")&gt;0,"○",IF(COUNTIF(EXFOR!J$22,"*"&amp;W112&amp;"*"&amp;V112)&gt;0,"△","×"))</f>
        <v>×</v>
      </c>
      <c r="AF112" s="7"/>
    </row>
    <row r="113" spans="1:32" ht="13.5">
      <c r="A113" s="12" t="s">
        <v>905</v>
      </c>
      <c r="B113" s="12">
        <v>10</v>
      </c>
      <c r="C113" s="12">
        <v>21</v>
      </c>
      <c r="D113" s="12" t="s">
        <v>363</v>
      </c>
      <c r="E113" s="12" t="s">
        <v>464</v>
      </c>
      <c r="F113" s="13" t="s">
        <v>934</v>
      </c>
      <c r="G113" s="13" t="s">
        <v>691</v>
      </c>
      <c r="H113" s="12" t="s">
        <v>487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 t="s">
        <v>935</v>
      </c>
      <c r="S113" s="17" t="s">
        <v>936</v>
      </c>
      <c r="T113" s="12"/>
      <c r="U113" s="13"/>
      <c r="V113" s="12"/>
      <c r="W113" s="12"/>
      <c r="X113" s="12"/>
      <c r="Y113" s="12"/>
      <c r="Z113" s="12"/>
      <c r="AA113" s="1"/>
      <c r="AB113" s="1"/>
      <c r="AC113" s="1" t="str">
        <f t="shared" si="3"/>
        <v>THESIS H B Mak,Calif Inst Tech,DABBB 33B 862,9/22/72.</v>
      </c>
      <c r="AD113" s="1" t="str">
        <f t="shared" si="2"/>
        <v>.</v>
      </c>
      <c r="AE113" s="34" t="str">
        <f>IF(COUNTIF(EXFOR!G$22,"*"&amp;AC113&amp;"*")&gt;0,"○",IF(COUNTIF(EXFOR!J$22,"*"&amp;W113&amp;"*"&amp;V113)&gt;0,"△","×"))</f>
        <v>△</v>
      </c>
      <c r="AF113" s="1"/>
    </row>
    <row r="114" spans="1:32" ht="13.5">
      <c r="A114" s="12" t="s">
        <v>905</v>
      </c>
      <c r="B114" s="12">
        <v>10</v>
      </c>
      <c r="C114" s="12">
        <v>21</v>
      </c>
      <c r="D114" s="12" t="s">
        <v>363</v>
      </c>
      <c r="E114" s="12" t="s">
        <v>464</v>
      </c>
      <c r="F114" s="13" t="s">
        <v>500</v>
      </c>
      <c r="G114" s="13" t="s">
        <v>937</v>
      </c>
      <c r="H114" s="12" t="s">
        <v>475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 t="s">
        <v>938</v>
      </c>
      <c r="S114" s="17" t="s">
        <v>939</v>
      </c>
      <c r="T114" s="12"/>
      <c r="U114" s="13"/>
      <c r="V114" s="12"/>
      <c r="W114" s="12"/>
      <c r="X114" s="12"/>
      <c r="Y114" s="12"/>
      <c r="Z114" s="12"/>
      <c r="AA114" s="1"/>
      <c r="AB114" s="1"/>
      <c r="AC114" s="1" t="str">
        <f t="shared" si="3"/>
        <v>JOUR BAPSA 16 511.</v>
      </c>
      <c r="AD114" s="1" t="str">
        <f t="shared" si="2"/>
        <v>.</v>
      </c>
      <c r="AE114" s="34" t="str">
        <f>IF(COUNTIF(EXFOR!G$22,"*"&amp;AC114&amp;"*")&gt;0,"○",IF(COUNTIF(EXFOR!J$22,"*"&amp;W114&amp;"*"&amp;V114)&gt;0,"△","×"))</f>
        <v>△</v>
      </c>
      <c r="AF114" s="1"/>
    </row>
    <row r="115" spans="1:32" ht="13.5">
      <c r="A115" s="12" t="s">
        <v>905</v>
      </c>
      <c r="B115" s="12">
        <v>10</v>
      </c>
      <c r="C115" s="12">
        <v>21</v>
      </c>
      <c r="D115" s="12" t="s">
        <v>363</v>
      </c>
      <c r="E115" s="12" t="s">
        <v>464</v>
      </c>
      <c r="F115" s="13" t="s">
        <v>424</v>
      </c>
      <c r="G115" s="13" t="s">
        <v>484</v>
      </c>
      <c r="H115" s="12" t="s">
        <v>487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 t="s">
        <v>940</v>
      </c>
      <c r="S115" s="17" t="s">
        <v>941</v>
      </c>
      <c r="T115" s="12"/>
      <c r="U115" s="13"/>
      <c r="V115" s="12"/>
      <c r="W115" s="12"/>
      <c r="X115" s="12"/>
      <c r="Y115" s="12"/>
      <c r="Z115" s="12"/>
      <c r="AA115" s="1"/>
      <c r="AB115" s="1"/>
      <c r="AC115" s="1" t="str">
        <f t="shared" si="3"/>
        <v>REPT ORNL 4659 P38.</v>
      </c>
      <c r="AD115" s="1" t="str">
        <f t="shared" si="2"/>
        <v>.</v>
      </c>
      <c r="AE115" s="34" t="str">
        <f>IF(COUNTIF(EXFOR!G$22,"*"&amp;AC115&amp;"*")&gt;0,"○",IF(COUNTIF(EXFOR!J$22,"*"&amp;W115&amp;"*"&amp;V115)&gt;0,"△","×"))</f>
        <v>△</v>
      </c>
      <c r="AF115" s="1"/>
    </row>
    <row r="116" spans="1:32" ht="13.5">
      <c r="A116" s="12"/>
      <c r="B116" s="12"/>
      <c r="C116" s="12"/>
      <c r="D116" s="12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7"/>
      <c r="T116" s="12"/>
      <c r="U116" s="13"/>
      <c r="V116" s="12"/>
      <c r="W116" s="12"/>
      <c r="X116" s="12"/>
      <c r="Y116" s="12"/>
      <c r="Z116" s="12"/>
      <c r="AA116" s="1"/>
      <c r="AB116" s="1"/>
      <c r="AC116" s="1"/>
      <c r="AD116" s="1" t="str">
        <f t="shared" si="2"/>
        <v>.</v>
      </c>
      <c r="AE116" s="34"/>
      <c r="AF116" s="1"/>
    </row>
    <row r="117" spans="1:32" ht="14.25">
      <c r="A117" s="12" t="s">
        <v>942</v>
      </c>
      <c r="B117" s="12">
        <v>10</v>
      </c>
      <c r="C117" s="12">
        <v>22</v>
      </c>
      <c r="D117" s="12" t="s">
        <v>464</v>
      </c>
      <c r="E117" s="12" t="s">
        <v>474</v>
      </c>
      <c r="F117" s="13" t="s">
        <v>757</v>
      </c>
      <c r="G117" s="13" t="s">
        <v>758</v>
      </c>
      <c r="H117" s="12" t="s">
        <v>475</v>
      </c>
      <c r="I117" s="12"/>
      <c r="J117" s="12"/>
      <c r="K117" s="12"/>
      <c r="L117" s="12" t="s">
        <v>475</v>
      </c>
      <c r="M117" s="12"/>
      <c r="N117" s="12"/>
      <c r="O117" s="12"/>
      <c r="P117" s="12"/>
      <c r="Q117" s="12"/>
      <c r="R117" s="12" t="s">
        <v>760</v>
      </c>
      <c r="S117" s="14" t="s">
        <v>459</v>
      </c>
      <c r="T117" s="12">
        <v>718</v>
      </c>
      <c r="U117" s="13" t="s">
        <v>761</v>
      </c>
      <c r="V117" s="12">
        <v>2003</v>
      </c>
      <c r="W117" s="15" t="s">
        <v>762</v>
      </c>
      <c r="X117" s="15" t="s">
        <v>763</v>
      </c>
      <c r="Y117" s="15" t="s">
        <v>764</v>
      </c>
      <c r="Z117" s="16" t="s">
        <v>765</v>
      </c>
      <c r="AA117" s="1"/>
      <c r="AB117" s="1"/>
      <c r="AC117" s="1" t="str">
        <f t="shared" si="3"/>
        <v>NP/A.718(2003)527c</v>
      </c>
      <c r="AD117" s="1" t="str">
        <f t="shared" si="2"/>
        <v>A.Tomyo.2003</v>
      </c>
      <c r="AE117" s="34" t="str">
        <f>IF(COUNTIF(EXFOR!G$24:G$36,"*"&amp;AC117&amp;"*")&gt;0,"○",IF(COUNTIF(EXFOR!J$24:J$36,"*"&amp;W117&amp;"*"&amp;V117)&gt;0,"△","×"))</f>
        <v>×</v>
      </c>
      <c r="AF117" s="1"/>
    </row>
    <row r="118" spans="1:32" ht="13.5">
      <c r="A118" s="12" t="s">
        <v>942</v>
      </c>
      <c r="B118" s="12">
        <v>10</v>
      </c>
      <c r="C118" s="12">
        <v>22</v>
      </c>
      <c r="D118" s="12" t="s">
        <v>464</v>
      </c>
      <c r="E118" s="12" t="s">
        <v>474</v>
      </c>
      <c r="F118" s="13" t="s">
        <v>766</v>
      </c>
      <c r="G118" s="13"/>
      <c r="H118" s="12"/>
      <c r="I118" s="12"/>
      <c r="J118" s="12"/>
      <c r="K118" s="12"/>
      <c r="L118" s="12" t="s">
        <v>767</v>
      </c>
      <c r="M118" s="12"/>
      <c r="N118" s="12"/>
      <c r="O118" s="12"/>
      <c r="P118" s="12"/>
      <c r="Q118" s="12"/>
      <c r="R118" s="12" t="s">
        <v>768</v>
      </c>
      <c r="S118" s="17" t="s">
        <v>769</v>
      </c>
      <c r="T118" s="15">
        <v>80</v>
      </c>
      <c r="U118" s="12">
        <v>1</v>
      </c>
      <c r="V118" s="12">
        <v>2002</v>
      </c>
      <c r="W118" s="15" t="s">
        <v>770</v>
      </c>
      <c r="X118" s="15" t="s">
        <v>771</v>
      </c>
      <c r="Y118" s="15" t="s">
        <v>772</v>
      </c>
      <c r="Z118" s="16" t="s">
        <v>773</v>
      </c>
      <c r="AA118" s="1"/>
      <c r="AB118" s="1"/>
      <c r="AC118" s="1" t="str">
        <f t="shared" si="3"/>
        <v>At.Data Nucl.Data Tables.80(2002)1</v>
      </c>
      <c r="AD118" s="1" t="str">
        <f t="shared" si="2"/>
        <v>R.C.Reedy.2002</v>
      </c>
      <c r="AE118" s="34" t="str">
        <f>IF(COUNTIF(EXFOR!G$24:G$36,"*"&amp;AC118&amp;"*")&gt;0,"○",IF(COUNTIF(EXFOR!J$24:J$36,"*"&amp;W118&amp;"*"&amp;V118)&gt;0,"△","×"))</f>
        <v>×</v>
      </c>
      <c r="AF118" s="1"/>
    </row>
    <row r="119" spans="1:32" ht="14.25">
      <c r="A119" s="12" t="s">
        <v>942</v>
      </c>
      <c r="B119" s="12">
        <v>10</v>
      </c>
      <c r="C119" s="12">
        <v>22</v>
      </c>
      <c r="D119" s="12" t="s">
        <v>464</v>
      </c>
      <c r="E119" s="12" t="s">
        <v>474</v>
      </c>
      <c r="F119" s="13" t="s">
        <v>943</v>
      </c>
      <c r="G119" s="13" t="s">
        <v>944</v>
      </c>
      <c r="H119" s="12" t="s">
        <v>475</v>
      </c>
      <c r="I119" s="12"/>
      <c r="J119" s="12" t="s">
        <v>490</v>
      </c>
      <c r="K119" s="12"/>
      <c r="L119" s="12"/>
      <c r="M119" s="12"/>
      <c r="N119" s="12"/>
      <c r="O119" s="12"/>
      <c r="P119" s="12"/>
      <c r="Q119" s="12"/>
      <c r="R119" s="12" t="s">
        <v>945</v>
      </c>
      <c r="S119" s="14" t="s">
        <v>459</v>
      </c>
      <c r="T119" s="12">
        <v>705</v>
      </c>
      <c r="U119" s="13" t="s">
        <v>946</v>
      </c>
      <c r="V119" s="12">
        <v>2002</v>
      </c>
      <c r="W119" s="15" t="s">
        <v>947</v>
      </c>
      <c r="X119" s="15" t="s">
        <v>948</v>
      </c>
      <c r="Y119" s="15" t="s">
        <v>221</v>
      </c>
      <c r="Z119" s="16" t="s">
        <v>222</v>
      </c>
      <c r="AA119" s="1"/>
      <c r="AB119" s="1"/>
      <c r="AC119" s="1" t="str">
        <f t="shared" si="3"/>
        <v>NP/A.705(2002)239</v>
      </c>
      <c r="AD119" s="1" t="str">
        <f t="shared" si="2"/>
        <v>H.Beer.2002</v>
      </c>
      <c r="AE119" s="34" t="str">
        <f>IF(COUNTIF(EXFOR!G$24:G$36,"*"&amp;AC119&amp;"*")&gt;0,"○",IF(COUNTIF(EXFOR!J$24:J$36,"*"&amp;W119&amp;"*"&amp;V119)&gt;0,"△","×"))</f>
        <v>○</v>
      </c>
      <c r="AF119" s="1"/>
    </row>
    <row r="120" spans="1:32" ht="15" customHeight="1">
      <c r="A120" s="12" t="s">
        <v>942</v>
      </c>
      <c r="B120" s="12">
        <v>10</v>
      </c>
      <c r="C120" s="12">
        <v>22</v>
      </c>
      <c r="D120" s="12" t="s">
        <v>464</v>
      </c>
      <c r="E120" s="12" t="s">
        <v>474</v>
      </c>
      <c r="F120" s="13" t="s">
        <v>766</v>
      </c>
      <c r="G120" s="13"/>
      <c r="H120" s="12"/>
      <c r="I120" s="12"/>
      <c r="J120" s="12"/>
      <c r="K120" s="12"/>
      <c r="L120" s="12" t="s">
        <v>767</v>
      </c>
      <c r="M120" s="12"/>
      <c r="N120" s="12"/>
      <c r="O120" s="12"/>
      <c r="P120" s="12"/>
      <c r="Q120" s="12"/>
      <c r="R120" s="12" t="s">
        <v>774</v>
      </c>
      <c r="S120" s="17" t="s">
        <v>775</v>
      </c>
      <c r="T120" s="12"/>
      <c r="U120" s="13"/>
      <c r="V120" s="12"/>
      <c r="W120" s="15" t="s">
        <v>776</v>
      </c>
      <c r="X120" s="15" t="s">
        <v>776</v>
      </c>
      <c r="Y120" s="15" t="s">
        <v>777</v>
      </c>
      <c r="Z120" s="12"/>
      <c r="AA120" s="1"/>
      <c r="AB120" s="1"/>
      <c r="AC120" s="1" t="str">
        <f t="shared" si="3"/>
        <v>INDC(CPR)-051 (2000).</v>
      </c>
      <c r="AD120" s="1" t="str">
        <f t="shared" si="2"/>
        <v>C.Zhou.</v>
      </c>
      <c r="AE120" s="34" t="str">
        <f>IF(COUNTIF(EXFOR!G$24:G$36,"*"&amp;AC120&amp;"*")&gt;0,"○",IF(COUNTIF(EXFOR!J$24:J$36,"*"&amp;W120&amp;"*"&amp;V120)&gt;0,"△","×"))</f>
        <v>×</v>
      </c>
      <c r="AF120" s="1"/>
    </row>
    <row r="121" spans="1:32" ht="13.5">
      <c r="A121" s="12" t="s">
        <v>942</v>
      </c>
      <c r="B121" s="12">
        <v>10</v>
      </c>
      <c r="C121" s="12">
        <v>22</v>
      </c>
      <c r="D121" s="12" t="s">
        <v>464</v>
      </c>
      <c r="E121" s="12" t="s">
        <v>474</v>
      </c>
      <c r="F121" s="13" t="s">
        <v>778</v>
      </c>
      <c r="G121" s="13" t="s">
        <v>779</v>
      </c>
      <c r="H121" s="12" t="s">
        <v>475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 t="s">
        <v>780</v>
      </c>
      <c r="S121" s="17" t="s">
        <v>781</v>
      </c>
      <c r="T121" s="12"/>
      <c r="U121" s="13"/>
      <c r="V121" s="12"/>
      <c r="W121" s="15" t="s">
        <v>782</v>
      </c>
      <c r="X121" s="15" t="s">
        <v>783</v>
      </c>
      <c r="Y121" s="15" t="s">
        <v>784</v>
      </c>
      <c r="Z121" s="12"/>
      <c r="AA121" s="1"/>
      <c r="AB121" s="1"/>
      <c r="AC121" s="1" t="str">
        <f t="shared" si="3"/>
        <v>Proc.10th Intern.Symposium on Capture Gamma-Ray Spectroscopy and Related Topics, Santa Fe, New Mexico, 30 August-3 September 1999, S.Wender, Ed., p.458 (2000); AIP Conf.Proc. 529 (2000).</v>
      </c>
      <c r="AD121" s="1" t="str">
        <f t="shared" si="2"/>
        <v>T.Ohsaki.</v>
      </c>
      <c r="AE121" s="34" t="str">
        <f>IF(COUNTIF(EXFOR!G$24:G$36,"*"&amp;AC121&amp;"*")&gt;0,"○",IF(COUNTIF(EXFOR!J$24:J$36,"*"&amp;W121&amp;"*"&amp;V121)&gt;0,"△","×"))</f>
        <v>×</v>
      </c>
      <c r="AF121" s="1"/>
    </row>
    <row r="122" spans="1:32" ht="14.25">
      <c r="A122" s="12" t="s">
        <v>942</v>
      </c>
      <c r="B122" s="12">
        <v>10</v>
      </c>
      <c r="C122" s="12">
        <v>22</v>
      </c>
      <c r="D122" s="12" t="s">
        <v>464</v>
      </c>
      <c r="E122" s="12" t="s">
        <v>474</v>
      </c>
      <c r="F122" s="13" t="s">
        <v>943</v>
      </c>
      <c r="G122" s="13" t="s">
        <v>944</v>
      </c>
      <c r="H122" s="12" t="s">
        <v>475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 t="s">
        <v>223</v>
      </c>
      <c r="S122" s="17" t="s">
        <v>224</v>
      </c>
      <c r="T122" s="12"/>
      <c r="U122" s="13"/>
      <c r="V122" s="12"/>
      <c r="W122" s="15" t="s">
        <v>947</v>
      </c>
      <c r="X122" s="15" t="s">
        <v>225</v>
      </c>
      <c r="Y122" s="15" t="s">
        <v>226</v>
      </c>
      <c r="Z122" s="12"/>
      <c r="AA122" s="1"/>
      <c r="AB122" s="1"/>
      <c r="AC122" s="1" t="str">
        <f t="shared" si="3"/>
        <v>Proc.10th Intern.Symposium on Capture Gamma-Ray Spectroscopy and Related Topics, Santa Fe, New Mexico, 30 August-3 September 1999, S.Wender, Ed., p.450 (2000); AIP Conf.Proc. 529 (2000).</v>
      </c>
      <c r="AD122" s="1" t="str">
        <f t="shared" si="2"/>
        <v>H.Beer.</v>
      </c>
      <c r="AE122" s="34" t="str">
        <f>IF(COUNTIF(EXFOR!G$24:G$36,"*"&amp;AC122&amp;"*")&gt;0,"○",IF(COUNTIF(EXFOR!J$24:J$36,"*"&amp;W122&amp;"*"&amp;V122)&gt;0,"△","×"))</f>
        <v>△</v>
      </c>
      <c r="AF122" s="1"/>
    </row>
    <row r="123" spans="1:32" ht="14.25">
      <c r="A123" s="12" t="s">
        <v>942</v>
      </c>
      <c r="B123" s="12">
        <v>10</v>
      </c>
      <c r="C123" s="12">
        <v>22</v>
      </c>
      <c r="D123" s="12" t="s">
        <v>464</v>
      </c>
      <c r="E123" s="12" t="s">
        <v>474</v>
      </c>
      <c r="F123" s="13" t="s">
        <v>766</v>
      </c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 t="s">
        <v>785</v>
      </c>
      <c r="S123" s="17" t="s">
        <v>786</v>
      </c>
      <c r="T123" s="12"/>
      <c r="U123" s="13"/>
      <c r="V123" s="12"/>
      <c r="W123" s="15" t="s">
        <v>776</v>
      </c>
      <c r="X123" s="15" t="s">
        <v>776</v>
      </c>
      <c r="Y123" s="15" t="s">
        <v>787</v>
      </c>
      <c r="Z123" s="12"/>
      <c r="AA123" s="1"/>
      <c r="AB123" s="1"/>
      <c r="AC123" s="1" t="str">
        <f t="shared" si="3"/>
        <v>INDC(CPR)-049/L, p.76 (1999).</v>
      </c>
      <c r="AD123" s="1" t="str">
        <f t="shared" si="2"/>
        <v>C.Zhou.</v>
      </c>
      <c r="AE123" s="34" t="str">
        <f>IF(COUNTIF(EXFOR!G$24:G$36,"*"&amp;AC123&amp;"*")&gt;0,"○",IF(COUNTIF(EXFOR!J$24:J$36,"*"&amp;W123&amp;"*"&amp;V123)&gt;0,"△","×"))</f>
        <v>×</v>
      </c>
      <c r="AF123" s="1"/>
    </row>
    <row r="124" spans="1:32" ht="13.5">
      <c r="A124" s="12" t="s">
        <v>942</v>
      </c>
      <c r="B124" s="12">
        <v>10</v>
      </c>
      <c r="C124" s="12">
        <v>22</v>
      </c>
      <c r="D124" s="12" t="s">
        <v>464</v>
      </c>
      <c r="E124" s="12" t="s">
        <v>474</v>
      </c>
      <c r="F124" s="13" t="s">
        <v>766</v>
      </c>
      <c r="G124" s="13"/>
      <c r="H124" s="12" t="s">
        <v>475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 t="s">
        <v>227</v>
      </c>
      <c r="S124" s="17" t="s">
        <v>416</v>
      </c>
      <c r="T124" s="12">
        <v>25</v>
      </c>
      <c r="U124" s="13" t="s">
        <v>3</v>
      </c>
      <c r="V124" s="12">
        <v>1994</v>
      </c>
      <c r="W124" s="15" t="s">
        <v>947</v>
      </c>
      <c r="X124" s="15" t="s">
        <v>947</v>
      </c>
      <c r="Y124" s="15" t="s">
        <v>228</v>
      </c>
      <c r="Z124" s="12"/>
      <c r="AA124" s="1"/>
      <c r="AB124" s="1"/>
      <c r="AC124" s="1" t="str">
        <f t="shared" si="3"/>
        <v>APP/B.25(1994)629</v>
      </c>
      <c r="AD124" s="1" t="str">
        <f t="shared" si="2"/>
        <v>H.Beer.1994</v>
      </c>
      <c r="AE124" s="34" t="str">
        <f>IF(COUNTIF(EXFOR!G$24:G$36,"*"&amp;AC124&amp;"*")&gt;0,"○",IF(COUNTIF(EXFOR!J$24:J$36,"*"&amp;W124&amp;"*"&amp;V124)&gt;0,"△","×"))</f>
        <v>×</v>
      </c>
      <c r="AF124" s="1"/>
    </row>
    <row r="125" spans="1:32" ht="15">
      <c r="A125" s="12" t="s">
        <v>942</v>
      </c>
      <c r="B125" s="12">
        <v>10</v>
      </c>
      <c r="C125" s="12">
        <v>22</v>
      </c>
      <c r="D125" s="12" t="s">
        <v>464</v>
      </c>
      <c r="E125" s="12" t="s">
        <v>474</v>
      </c>
      <c r="F125" s="13" t="s">
        <v>350</v>
      </c>
      <c r="G125" s="13"/>
      <c r="H125" s="12" t="s">
        <v>475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 t="s">
        <v>229</v>
      </c>
      <c r="S125" s="17" t="s">
        <v>462</v>
      </c>
      <c r="T125" s="12">
        <v>379</v>
      </c>
      <c r="U125" s="13" t="s">
        <v>230</v>
      </c>
      <c r="V125" s="12">
        <v>1991</v>
      </c>
      <c r="W125" s="15" t="s">
        <v>947</v>
      </c>
      <c r="X125" s="15" t="s">
        <v>231</v>
      </c>
      <c r="Y125" s="15" t="s">
        <v>232</v>
      </c>
      <c r="Z125" s="16" t="s">
        <v>233</v>
      </c>
      <c r="AA125" s="1"/>
      <c r="AB125" s="1"/>
      <c r="AC125" s="1" t="str">
        <f t="shared" si="3"/>
        <v>AJ.379(1991)420</v>
      </c>
      <c r="AD125" s="1" t="str">
        <f t="shared" si="2"/>
        <v>H.Beer.1991</v>
      </c>
      <c r="AE125" s="34" t="str">
        <f>IF(COUNTIF(EXFOR!G$24:G$36,"*"&amp;AC125&amp;"*")&gt;0,"○",IF(COUNTIF(EXFOR!J$24:J$36,"*"&amp;W125&amp;"*"&amp;V125)&gt;0,"△","×"))</f>
        <v>○</v>
      </c>
      <c r="AF125" s="1"/>
    </row>
    <row r="126" spans="1:32" ht="14.25">
      <c r="A126" s="12" t="s">
        <v>942</v>
      </c>
      <c r="B126" s="20">
        <v>10</v>
      </c>
      <c r="C126" s="20">
        <v>22</v>
      </c>
      <c r="D126" s="20" t="s">
        <v>464</v>
      </c>
      <c r="E126" s="20" t="s">
        <v>474</v>
      </c>
      <c r="F126" s="21" t="s">
        <v>788</v>
      </c>
      <c r="G126" s="21" t="s">
        <v>477</v>
      </c>
      <c r="H126" s="20" t="s">
        <v>234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 t="s">
        <v>789</v>
      </c>
      <c r="S126" s="17" t="s">
        <v>462</v>
      </c>
      <c r="T126" s="20">
        <v>329</v>
      </c>
      <c r="U126" s="21" t="s">
        <v>790</v>
      </c>
      <c r="V126" s="20">
        <v>1988</v>
      </c>
      <c r="W126" s="22" t="s">
        <v>791</v>
      </c>
      <c r="X126" s="22" t="s">
        <v>792</v>
      </c>
      <c r="Y126" s="22" t="s">
        <v>793</v>
      </c>
      <c r="Z126" s="23" t="s">
        <v>794</v>
      </c>
      <c r="AA126" s="11" t="s">
        <v>795</v>
      </c>
      <c r="AB126" s="9"/>
      <c r="AC126" s="1" t="str">
        <f t="shared" si="3"/>
        <v>AJ.329(1988)943</v>
      </c>
      <c r="AD126" s="1" t="str">
        <f t="shared" si="2"/>
        <v>R.R.Winters.1988</v>
      </c>
      <c r="AE126" s="34" t="str">
        <f>IF(COUNTIF(EXFOR!G$24:G$36,"*"&amp;AC126&amp;"*")&gt;0,"○",IF(COUNTIF(EXFOR!J$24:J$36,"*"&amp;W126&amp;"*"&amp;V126)&gt;0,"△","×"))</f>
        <v>×</v>
      </c>
      <c r="AF126" s="9"/>
    </row>
    <row r="127" spans="1:32" ht="13.5">
      <c r="A127" s="12" t="s">
        <v>942</v>
      </c>
      <c r="B127" s="12">
        <v>10</v>
      </c>
      <c r="C127" s="12">
        <v>22</v>
      </c>
      <c r="D127" s="12" t="s">
        <v>464</v>
      </c>
      <c r="E127" s="12" t="s">
        <v>474</v>
      </c>
      <c r="F127" s="13" t="s">
        <v>766</v>
      </c>
      <c r="G127" s="13"/>
      <c r="H127" s="12"/>
      <c r="I127" s="12"/>
      <c r="J127" s="12"/>
      <c r="K127" s="12"/>
      <c r="L127" s="12" t="s">
        <v>475</v>
      </c>
      <c r="M127" s="12"/>
      <c r="N127" s="12"/>
      <c r="O127" s="12"/>
      <c r="P127" s="12"/>
      <c r="Q127" s="12"/>
      <c r="R127" s="12" t="s">
        <v>796</v>
      </c>
      <c r="S127" s="14" t="s">
        <v>501</v>
      </c>
      <c r="T127" s="12">
        <v>325</v>
      </c>
      <c r="U127" s="13" t="s">
        <v>797</v>
      </c>
      <c r="V127" s="12">
        <v>1986</v>
      </c>
      <c r="W127" s="15" t="s">
        <v>798</v>
      </c>
      <c r="X127" s="15" t="s">
        <v>799</v>
      </c>
      <c r="Y127" s="15" t="s">
        <v>800</v>
      </c>
      <c r="Z127" s="12"/>
      <c r="AA127" s="1"/>
      <c r="AB127" s="1"/>
      <c r="AC127" s="1" t="str">
        <f t="shared" si="3"/>
        <v>ZP/A.325(1986)321</v>
      </c>
      <c r="AD127" s="1" t="str">
        <f t="shared" si="2"/>
        <v>W.V.Prestwich.1986</v>
      </c>
      <c r="AE127" s="34" t="str">
        <f>IF(COUNTIF(EXFOR!G$24:G$36,"*"&amp;AC127&amp;"*")&gt;0,"○",IF(COUNTIF(EXFOR!J$24:J$36,"*"&amp;W127&amp;"*"&amp;V127)&gt;0,"△","×"))</f>
        <v>×</v>
      </c>
      <c r="AF127" s="1"/>
    </row>
    <row r="128" spans="1:32" ht="14.25">
      <c r="A128" s="12" t="s">
        <v>942</v>
      </c>
      <c r="B128" s="14">
        <v>10</v>
      </c>
      <c r="C128" s="14">
        <v>22</v>
      </c>
      <c r="D128" s="14" t="s">
        <v>464</v>
      </c>
      <c r="E128" s="14" t="s">
        <v>474</v>
      </c>
      <c r="F128" s="18" t="s">
        <v>350</v>
      </c>
      <c r="G128" s="18"/>
      <c r="H128" s="14" t="s">
        <v>811</v>
      </c>
      <c r="I128" s="14"/>
      <c r="J128" s="14" t="s">
        <v>811</v>
      </c>
      <c r="K128" s="14"/>
      <c r="L128" s="14"/>
      <c r="M128" s="14"/>
      <c r="N128" s="14"/>
      <c r="O128" s="14"/>
      <c r="P128" s="14"/>
      <c r="Q128" s="14"/>
      <c r="R128" s="14" t="s">
        <v>812</v>
      </c>
      <c r="S128" s="14" t="s">
        <v>647</v>
      </c>
      <c r="T128" s="14">
        <v>36</v>
      </c>
      <c r="U128" s="18" t="s">
        <v>814</v>
      </c>
      <c r="V128" s="14">
        <v>1983</v>
      </c>
      <c r="W128" s="17" t="s">
        <v>815</v>
      </c>
      <c r="X128" s="17" t="s">
        <v>815</v>
      </c>
      <c r="Y128" s="17" t="s">
        <v>816</v>
      </c>
      <c r="Z128" s="14"/>
      <c r="AA128" s="4" t="s">
        <v>563</v>
      </c>
      <c r="AB128" s="7"/>
      <c r="AC128" s="1" t="str">
        <f t="shared" si="3"/>
        <v>AUJ.36(1983)583</v>
      </c>
      <c r="AD128" s="1" t="str">
        <f aca="true" t="shared" si="4" ref="AD128:AD191">W128&amp;"."&amp;V128</f>
        <v>D.G.Sargood.1983</v>
      </c>
      <c r="AE128" s="34" t="str">
        <f>IF(COUNTIF(EXFOR!G$24:G$36,"*"&amp;AC128&amp;"*")&gt;0,"○",IF(COUNTIF(EXFOR!J$24:J$36,"*"&amp;W128&amp;"*"&amp;V128)&gt;0,"△","×"))</f>
        <v>×</v>
      </c>
      <c r="AF128" s="7"/>
    </row>
    <row r="129" spans="1:32" ht="13.5">
      <c r="A129" s="12" t="s">
        <v>942</v>
      </c>
      <c r="B129" s="12">
        <v>10</v>
      </c>
      <c r="C129" s="12">
        <v>22</v>
      </c>
      <c r="D129" s="12" t="s">
        <v>464</v>
      </c>
      <c r="E129" s="12" t="s">
        <v>474</v>
      </c>
      <c r="F129" s="13" t="s">
        <v>366</v>
      </c>
      <c r="G129" s="13" t="s">
        <v>367</v>
      </c>
      <c r="H129" s="12" t="s">
        <v>475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2" t="s">
        <v>368</v>
      </c>
      <c r="S129" s="17" t="s">
        <v>369</v>
      </c>
      <c r="T129" s="12"/>
      <c r="U129" s="13"/>
      <c r="V129" s="12"/>
      <c r="W129" s="15" t="s">
        <v>370</v>
      </c>
      <c r="X129" s="15" t="s">
        <v>371</v>
      </c>
      <c r="Y129" s="15" t="s">
        <v>372</v>
      </c>
      <c r="Z129" s="12"/>
      <c r="AA129" s="1"/>
      <c r="AB129" s="1"/>
      <c r="AC129" s="1" t="str">
        <f t="shared" si="3"/>
        <v>NEANDC(E)-242U, Vol.V, p.1 (1983).</v>
      </c>
      <c r="AD129" s="1" t="str">
        <f t="shared" si="4"/>
        <v>J.Almeida.</v>
      </c>
      <c r="AE129" s="34" t="str">
        <f>IF(COUNTIF(EXFOR!G$24:G$36,"*"&amp;AC129&amp;"*")&gt;0,"○",IF(COUNTIF(EXFOR!J$24:J$36,"*"&amp;W129&amp;"*"&amp;V129)&gt;0,"△","×"))</f>
        <v>△</v>
      </c>
      <c r="AF129" s="1"/>
    </row>
    <row r="130" spans="1:32" ht="13.5">
      <c r="A130" s="12" t="s">
        <v>942</v>
      </c>
      <c r="B130" s="12">
        <v>10</v>
      </c>
      <c r="C130" s="12">
        <v>22</v>
      </c>
      <c r="D130" s="12" t="s">
        <v>464</v>
      </c>
      <c r="E130" s="12" t="s">
        <v>474</v>
      </c>
      <c r="F130" s="13" t="s">
        <v>366</v>
      </c>
      <c r="G130" s="13" t="s">
        <v>477</v>
      </c>
      <c r="H130" s="12" t="s">
        <v>475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 t="s">
        <v>374</v>
      </c>
      <c r="S130" s="17" t="s">
        <v>375</v>
      </c>
      <c r="T130" s="12"/>
      <c r="U130" s="13"/>
      <c r="V130" s="12"/>
      <c r="W130" s="12"/>
      <c r="X130" s="12"/>
      <c r="Y130" s="12"/>
      <c r="Z130" s="12"/>
      <c r="AA130" s="1"/>
      <c r="AB130" s="1"/>
      <c r="AC130" s="1" t="str">
        <f t="shared" si="3"/>
        <v>REPT KfK-3347,Almeida.</v>
      </c>
      <c r="AD130" s="1" t="str">
        <f t="shared" si="4"/>
        <v>.</v>
      </c>
      <c r="AE130" s="34" t="str">
        <f>IF(COUNTIF(EXFOR!G$24:G$36,"*"&amp;AC130&amp;"*")&gt;0,"○",IF(COUNTIF(EXFOR!J$24:J$36,"*"&amp;W130&amp;"*"&amp;V130)&gt;0,"△","×"))</f>
        <v>△</v>
      </c>
      <c r="AF130" s="1"/>
    </row>
    <row r="131" spans="1:32" ht="13.5">
      <c r="A131" s="12" t="s">
        <v>942</v>
      </c>
      <c r="B131" s="12">
        <v>10</v>
      </c>
      <c r="C131" s="12">
        <v>22</v>
      </c>
      <c r="D131" s="12" t="s">
        <v>464</v>
      </c>
      <c r="E131" s="12" t="s">
        <v>474</v>
      </c>
      <c r="F131" s="13"/>
      <c r="G131" s="13" t="s">
        <v>478</v>
      </c>
      <c r="H131" s="12" t="s">
        <v>475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 t="s">
        <v>564</v>
      </c>
      <c r="S131" s="17" t="s">
        <v>565</v>
      </c>
      <c r="T131" s="12"/>
      <c r="U131" s="13"/>
      <c r="V131" s="12"/>
      <c r="W131" s="15" t="s">
        <v>370</v>
      </c>
      <c r="X131" s="15" t="s">
        <v>566</v>
      </c>
      <c r="Y131" s="15" t="s">
        <v>567</v>
      </c>
      <c r="Z131" s="12"/>
      <c r="AA131" s="1"/>
      <c r="AB131" s="1"/>
      <c r="AC131" s="1" t="str">
        <f t="shared" si="3"/>
        <v>NEANDC(E)-222U, Vol.V, p.1 (1981).</v>
      </c>
      <c r="AD131" s="1" t="str">
        <f t="shared" si="4"/>
        <v>J.Almeida.</v>
      </c>
      <c r="AE131" s="34" t="str">
        <f>IF(COUNTIF(EXFOR!G$24:G$36,"*"&amp;AC131&amp;"*")&gt;0,"○",IF(COUNTIF(EXFOR!J$24:J$36,"*"&amp;W131&amp;"*"&amp;V131)&gt;0,"△","×"))</f>
        <v>△</v>
      </c>
      <c r="AF131" s="1"/>
    </row>
    <row r="132" spans="1:32" ht="14.25">
      <c r="A132" s="12" t="s">
        <v>942</v>
      </c>
      <c r="B132" s="12">
        <v>10</v>
      </c>
      <c r="C132" s="12">
        <v>22</v>
      </c>
      <c r="D132" s="12" t="s">
        <v>464</v>
      </c>
      <c r="E132" s="12" t="s">
        <v>474</v>
      </c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 t="s">
        <v>376</v>
      </c>
      <c r="S132" s="14" t="s">
        <v>432</v>
      </c>
      <c r="T132" s="12">
        <v>144</v>
      </c>
      <c r="U132" s="13" t="s">
        <v>377</v>
      </c>
      <c r="V132" s="12">
        <v>1977</v>
      </c>
      <c r="W132" s="15" t="s">
        <v>378</v>
      </c>
      <c r="X132" s="15" t="s">
        <v>379</v>
      </c>
      <c r="Y132" s="15" t="s">
        <v>380</v>
      </c>
      <c r="Z132" s="12"/>
      <c r="AA132" s="1"/>
      <c r="AB132" s="1"/>
      <c r="AC132" s="1" t="str">
        <f t="shared" si="3"/>
        <v>NIM.144(1977)323</v>
      </c>
      <c r="AD132" s="1" t="str">
        <f t="shared" si="4"/>
        <v>M.Riihonen.1977</v>
      </c>
      <c r="AE132" s="34" t="str">
        <f>IF(COUNTIF(EXFOR!G$24:G$36,"*"&amp;AC132&amp;"*")&gt;0,"○",IF(COUNTIF(EXFOR!J$24:J$36,"*"&amp;W132&amp;"*"&amp;V132)&gt;0,"△","×"))</f>
        <v>×</v>
      </c>
      <c r="AF132" s="1"/>
    </row>
    <row r="133" spans="1:32" ht="13.5">
      <c r="A133" s="12" t="s">
        <v>942</v>
      </c>
      <c r="B133" s="12">
        <v>10</v>
      </c>
      <c r="C133" s="12">
        <v>22</v>
      </c>
      <c r="D133" s="12" t="s">
        <v>464</v>
      </c>
      <c r="E133" s="12" t="s">
        <v>474</v>
      </c>
      <c r="F133" s="13" t="s">
        <v>766</v>
      </c>
      <c r="G133" s="13"/>
      <c r="H133" s="12"/>
      <c r="I133" s="12"/>
      <c r="J133" s="12"/>
      <c r="K133" s="12"/>
      <c r="L133" s="12" t="s">
        <v>475</v>
      </c>
      <c r="M133" s="12"/>
      <c r="N133" s="12"/>
      <c r="O133" s="12"/>
      <c r="P133" s="12"/>
      <c r="Q133" s="12"/>
      <c r="R133" s="12" t="s">
        <v>381</v>
      </c>
      <c r="S133" s="17" t="s">
        <v>382</v>
      </c>
      <c r="T133" s="12">
        <v>17</v>
      </c>
      <c r="U133" s="13" t="s">
        <v>383</v>
      </c>
      <c r="V133" s="12">
        <v>1971</v>
      </c>
      <c r="W133" s="15" t="s">
        <v>384</v>
      </c>
      <c r="X133" s="15" t="s">
        <v>384</v>
      </c>
      <c r="Y133" s="15" t="s">
        <v>385</v>
      </c>
      <c r="Z133" s="12"/>
      <c r="AA133" s="1"/>
      <c r="AB133" s="1"/>
      <c r="AC133" s="1" t="str">
        <f t="shared" si="3"/>
        <v>AKE.17(1971)145</v>
      </c>
      <c r="AD133" s="1" t="str">
        <f t="shared" si="4"/>
        <v>D.Bellmann.1971</v>
      </c>
      <c r="AE133" s="34" t="str">
        <f>IF(COUNTIF(EXFOR!G$24:G$36,"*"&amp;AC133&amp;"*")&gt;0,"○",IF(COUNTIF(EXFOR!J$24:J$36,"*"&amp;W133&amp;"*"&amp;V133)&gt;0,"△","×"))</f>
        <v>×</v>
      </c>
      <c r="AF133" s="1"/>
    </row>
    <row r="134" spans="1:32" ht="13.5">
      <c r="A134" s="12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7"/>
      <c r="T134" s="12"/>
      <c r="U134" s="13"/>
      <c r="V134" s="12"/>
      <c r="W134" s="15"/>
      <c r="X134" s="15"/>
      <c r="Y134" s="15"/>
      <c r="Z134" s="12"/>
      <c r="AA134" s="1"/>
      <c r="AB134" s="1"/>
      <c r="AC134" s="1"/>
      <c r="AD134" s="1" t="str">
        <f t="shared" si="4"/>
        <v>.</v>
      </c>
      <c r="AE134" s="34"/>
      <c r="AF134" s="1"/>
    </row>
    <row r="135" spans="1:32" ht="15">
      <c r="A135" s="12" t="s">
        <v>235</v>
      </c>
      <c r="B135" s="12">
        <v>10</v>
      </c>
      <c r="C135" s="12">
        <v>22</v>
      </c>
      <c r="D135" s="12" t="s">
        <v>473</v>
      </c>
      <c r="E135" s="12" t="s">
        <v>474</v>
      </c>
      <c r="F135" s="13" t="s">
        <v>500</v>
      </c>
      <c r="G135" s="13" t="s">
        <v>437</v>
      </c>
      <c r="H135" s="12"/>
      <c r="I135" s="12"/>
      <c r="J135" s="12"/>
      <c r="K135" s="12"/>
      <c r="L135" s="12" t="s">
        <v>475</v>
      </c>
      <c r="M135" s="12"/>
      <c r="N135" s="12"/>
      <c r="O135" s="12"/>
      <c r="P135" s="12"/>
      <c r="Q135" s="12"/>
      <c r="R135" s="12" t="s">
        <v>236</v>
      </c>
      <c r="S135" s="17" t="s">
        <v>497</v>
      </c>
      <c r="T135" s="12">
        <v>70</v>
      </c>
      <c r="U135" s="13" t="s">
        <v>237</v>
      </c>
      <c r="V135" s="12">
        <v>2006</v>
      </c>
      <c r="W135" s="15" t="s">
        <v>440</v>
      </c>
      <c r="X135" s="15" t="s">
        <v>238</v>
      </c>
      <c r="Y135" s="15" t="s">
        <v>239</v>
      </c>
      <c r="Z135" s="12"/>
      <c r="AA135" s="1"/>
      <c r="AB135" s="1"/>
      <c r="AC135" s="1" t="str">
        <f t="shared" si="3"/>
        <v>BAS.70(2006)860</v>
      </c>
      <c r="AD135" s="1" t="str">
        <f t="shared" si="4"/>
        <v>A.S.Kachan.2006</v>
      </c>
      <c r="AE135" s="34" t="str">
        <f>IF(COUNTIF(EXFOR!G$37,"*"&amp;AC135&amp;"*")&gt;0,"○",IF(COUNTIF(EXFOR!J$37,"*"&amp;W135&amp;"*"&amp;V135)&gt;0,"△","×"))</f>
        <v>×</v>
      </c>
      <c r="AF135" s="1"/>
    </row>
    <row r="136" spans="1:32" ht="15">
      <c r="A136" s="12" t="s">
        <v>235</v>
      </c>
      <c r="B136" s="12">
        <v>10</v>
      </c>
      <c r="C136" s="12">
        <v>22</v>
      </c>
      <c r="D136" s="12" t="s">
        <v>473</v>
      </c>
      <c r="E136" s="12" t="s">
        <v>474</v>
      </c>
      <c r="F136" s="13"/>
      <c r="G136" s="13" t="s">
        <v>439</v>
      </c>
      <c r="H136" s="12"/>
      <c r="I136" s="12"/>
      <c r="J136" s="12"/>
      <c r="K136" s="12"/>
      <c r="L136" s="12" t="s">
        <v>475</v>
      </c>
      <c r="M136" s="12"/>
      <c r="N136" s="12"/>
      <c r="O136" s="12"/>
      <c r="P136" s="12"/>
      <c r="Q136" s="12"/>
      <c r="R136" s="12" t="s">
        <v>240</v>
      </c>
      <c r="S136" s="17" t="s">
        <v>497</v>
      </c>
      <c r="T136" s="12">
        <v>69</v>
      </c>
      <c r="U136" s="13" t="s">
        <v>446</v>
      </c>
      <c r="V136" s="12">
        <v>2005</v>
      </c>
      <c r="W136" s="15" t="s">
        <v>241</v>
      </c>
      <c r="X136" s="15" t="s">
        <v>242</v>
      </c>
      <c r="Y136" s="15" t="s">
        <v>243</v>
      </c>
      <c r="Z136" s="12"/>
      <c r="AA136" s="1"/>
      <c r="AB136" s="1"/>
      <c r="AC136" s="1" t="str">
        <f t="shared" si="3"/>
        <v>BAS.69(2005)57</v>
      </c>
      <c r="AD136" s="1" t="str">
        <f t="shared" si="4"/>
        <v>A.N.Vodin.2005</v>
      </c>
      <c r="AE136" s="34" t="str">
        <f>IF(COUNTIF(EXFOR!G$37,"*"&amp;AC136&amp;"*")&gt;0,"○",IF(COUNTIF(EXFOR!J$37,"*"&amp;W136&amp;"*"&amp;V136)&gt;0,"△","×"))</f>
        <v>×</v>
      </c>
      <c r="AF136" s="1"/>
    </row>
    <row r="137" spans="1:32" ht="15">
      <c r="A137" s="12" t="s">
        <v>235</v>
      </c>
      <c r="B137" s="12">
        <v>10</v>
      </c>
      <c r="C137" s="12">
        <v>22</v>
      </c>
      <c r="D137" s="12" t="s">
        <v>473</v>
      </c>
      <c r="E137" s="12" t="s">
        <v>474</v>
      </c>
      <c r="F137" s="13" t="s">
        <v>244</v>
      </c>
      <c r="G137" s="13" t="s">
        <v>245</v>
      </c>
      <c r="H137" s="12"/>
      <c r="I137" s="12"/>
      <c r="J137" s="12"/>
      <c r="K137" s="12"/>
      <c r="L137" s="12" t="s">
        <v>475</v>
      </c>
      <c r="M137" s="12"/>
      <c r="N137" s="12"/>
      <c r="O137" s="12"/>
      <c r="P137" s="12"/>
      <c r="Q137" s="12"/>
      <c r="R137" s="12" t="s">
        <v>246</v>
      </c>
      <c r="S137" s="17" t="s">
        <v>497</v>
      </c>
      <c r="T137" s="12">
        <v>68</v>
      </c>
      <c r="U137" s="13" t="s">
        <v>247</v>
      </c>
      <c r="V137" s="12">
        <v>2004</v>
      </c>
      <c r="W137" s="15" t="s">
        <v>241</v>
      </c>
      <c r="X137" s="15" t="s">
        <v>248</v>
      </c>
      <c r="Y137" s="15" t="s">
        <v>249</v>
      </c>
      <c r="Z137" s="12"/>
      <c r="AA137" s="1"/>
      <c r="AB137" s="1"/>
      <c r="AC137" s="1" t="str">
        <f t="shared" si="3"/>
        <v>BAS.68(2004)1761</v>
      </c>
      <c r="AD137" s="1" t="str">
        <f t="shared" si="4"/>
        <v>A.N.Vodin.2004</v>
      </c>
      <c r="AE137" s="34" t="str">
        <f>IF(COUNTIF(EXFOR!G$37,"*"&amp;AC137&amp;"*")&gt;0,"○",IF(COUNTIF(EXFOR!J$37,"*"&amp;W137&amp;"*"&amp;V137)&gt;0,"△","×"))</f>
        <v>×</v>
      </c>
      <c r="AF137" s="1"/>
    </row>
    <row r="138" spans="1:32" ht="15">
      <c r="A138" s="12" t="s">
        <v>235</v>
      </c>
      <c r="B138" s="12">
        <v>10</v>
      </c>
      <c r="C138" s="12">
        <v>22</v>
      </c>
      <c r="D138" s="12" t="s">
        <v>473</v>
      </c>
      <c r="E138" s="12" t="s">
        <v>474</v>
      </c>
      <c r="F138" s="13" t="s">
        <v>250</v>
      </c>
      <c r="G138" s="13" t="s">
        <v>251</v>
      </c>
      <c r="H138" s="12"/>
      <c r="I138" s="12"/>
      <c r="J138" s="12"/>
      <c r="K138" s="12"/>
      <c r="L138" s="12" t="s">
        <v>475</v>
      </c>
      <c r="M138" s="12"/>
      <c r="N138" s="12"/>
      <c r="O138" s="12"/>
      <c r="P138" s="12"/>
      <c r="Q138" s="12"/>
      <c r="R138" s="12" t="s">
        <v>252</v>
      </c>
      <c r="S138" s="17" t="s">
        <v>497</v>
      </c>
      <c r="T138" s="12">
        <v>68</v>
      </c>
      <c r="U138" s="13" t="s">
        <v>253</v>
      </c>
      <c r="V138" s="12">
        <v>2004</v>
      </c>
      <c r="W138" s="15" t="s">
        <v>241</v>
      </c>
      <c r="X138" s="15" t="s">
        <v>254</v>
      </c>
      <c r="Y138" s="15" t="s">
        <v>255</v>
      </c>
      <c r="Z138" s="12"/>
      <c r="AA138" s="1"/>
      <c r="AB138" s="1"/>
      <c r="AC138" s="1" t="str">
        <f t="shared" si="3"/>
        <v>BAS.68(2004)210</v>
      </c>
      <c r="AD138" s="1" t="str">
        <f t="shared" si="4"/>
        <v>A.N.Vodin.2004</v>
      </c>
      <c r="AE138" s="34" t="str">
        <f>IF(COUNTIF(EXFOR!G$37,"*"&amp;AC138&amp;"*")&gt;0,"○",IF(COUNTIF(EXFOR!J$37,"*"&amp;W138&amp;"*"&amp;V138)&gt;0,"△","×"))</f>
        <v>×</v>
      </c>
      <c r="AF138" s="1"/>
    </row>
    <row r="139" spans="1:32" ht="13.5">
      <c r="A139" s="12" t="s">
        <v>235</v>
      </c>
      <c r="B139" s="12">
        <v>10</v>
      </c>
      <c r="C139" s="12">
        <v>22</v>
      </c>
      <c r="D139" s="12" t="s">
        <v>473</v>
      </c>
      <c r="E139" s="12" t="s">
        <v>474</v>
      </c>
      <c r="F139" s="13" t="s">
        <v>478</v>
      </c>
      <c r="G139" s="13" t="s">
        <v>396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 t="s">
        <v>397</v>
      </c>
      <c r="S139" s="14" t="s">
        <v>476</v>
      </c>
      <c r="T139" s="12">
        <v>69</v>
      </c>
      <c r="U139" s="13" t="s">
        <v>398</v>
      </c>
      <c r="V139" s="12">
        <v>2004</v>
      </c>
      <c r="W139" s="15" t="s">
        <v>399</v>
      </c>
      <c r="X139" s="15" t="s">
        <v>400</v>
      </c>
      <c r="Y139" s="15" t="s">
        <v>401</v>
      </c>
      <c r="Z139" s="16" t="s">
        <v>402</v>
      </c>
      <c r="AA139" s="1"/>
      <c r="AB139" s="1"/>
      <c r="AC139" s="1" t="str">
        <f t="shared" si="3"/>
        <v>PR/C.69(2004)064305</v>
      </c>
      <c r="AD139" s="1" t="str">
        <f t="shared" si="4"/>
        <v>C.Iliadis.2004</v>
      </c>
      <c r="AE139" s="34" t="str">
        <f>IF(COUNTIF(EXFOR!G$37,"*"&amp;AC139&amp;"*")&gt;0,"○",IF(COUNTIF(EXFOR!J$37,"*"&amp;W139&amp;"*"&amp;V139)&gt;0,"△","×"))</f>
        <v>×</v>
      </c>
      <c r="AF139" s="1"/>
    </row>
    <row r="140" spans="1:32" ht="15">
      <c r="A140" s="12" t="s">
        <v>235</v>
      </c>
      <c r="B140" s="12">
        <v>10</v>
      </c>
      <c r="C140" s="12">
        <v>22</v>
      </c>
      <c r="D140" s="12" t="s">
        <v>473</v>
      </c>
      <c r="E140" s="12" t="s">
        <v>474</v>
      </c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 t="s">
        <v>467</v>
      </c>
      <c r="S140" s="17" t="s">
        <v>468</v>
      </c>
      <c r="T140" s="12"/>
      <c r="U140" s="13"/>
      <c r="V140" s="12"/>
      <c r="W140" s="15" t="s">
        <v>241</v>
      </c>
      <c r="X140" s="15" t="s">
        <v>469</v>
      </c>
      <c r="Y140" s="15" t="s">
        <v>265</v>
      </c>
      <c r="Z140" s="12"/>
      <c r="AA140" s="1"/>
      <c r="AB140" s="1"/>
      <c r="AC140" s="1" t="str">
        <f t="shared" si="3"/>
        <v>Program and Thesis, Proc.Conf.on Nucl.Physics (53rd Ann.Conf.Nucl.Spectrosc.At.Nuclei), Moscow, p.87 (2003).</v>
      </c>
      <c r="AD140" s="1" t="str">
        <f t="shared" si="4"/>
        <v>A.N.Vodin.</v>
      </c>
      <c r="AE140" s="34" t="str">
        <f>IF(COUNTIF(EXFOR!G$37,"*"&amp;AC140&amp;"*")&gt;0,"○",IF(COUNTIF(EXFOR!J$37,"*"&amp;W140&amp;"*"&amp;V140)&gt;0,"△","×"))</f>
        <v>×</v>
      </c>
      <c r="AF140" s="1"/>
    </row>
    <row r="141" spans="1:32" ht="13.5">
      <c r="A141" s="12" t="s">
        <v>235</v>
      </c>
      <c r="B141" s="12">
        <v>10</v>
      </c>
      <c r="C141" s="12">
        <v>22</v>
      </c>
      <c r="D141" s="12" t="s">
        <v>473</v>
      </c>
      <c r="E141" s="12" t="s">
        <v>474</v>
      </c>
      <c r="F141" s="13" t="s">
        <v>500</v>
      </c>
      <c r="G141" s="13" t="s">
        <v>488</v>
      </c>
      <c r="H141" s="12"/>
      <c r="I141" s="12"/>
      <c r="J141" s="12"/>
      <c r="K141" s="12"/>
      <c r="L141" s="12" t="s">
        <v>475</v>
      </c>
      <c r="M141" s="12"/>
      <c r="N141" s="12"/>
      <c r="O141" s="12"/>
      <c r="P141" s="12"/>
      <c r="Q141" s="12"/>
      <c r="R141" s="12" t="s">
        <v>266</v>
      </c>
      <c r="S141" s="17" t="s">
        <v>497</v>
      </c>
      <c r="T141" s="12">
        <v>65</v>
      </c>
      <c r="U141" s="13" t="s">
        <v>267</v>
      </c>
      <c r="V141" s="12">
        <v>2001</v>
      </c>
      <c r="W141" s="15" t="s">
        <v>440</v>
      </c>
      <c r="X141" s="15" t="s">
        <v>268</v>
      </c>
      <c r="Y141" s="15" t="s">
        <v>269</v>
      </c>
      <c r="Z141" s="12"/>
      <c r="AA141" s="1"/>
      <c r="AB141" s="1"/>
      <c r="AC141" s="1" t="str">
        <f t="shared" si="3"/>
        <v>BAS.65(2001)725</v>
      </c>
      <c r="AD141" s="1" t="str">
        <f t="shared" si="4"/>
        <v>A.S.Kachan.2001</v>
      </c>
      <c r="AE141" s="34" t="str">
        <f>IF(COUNTIF(EXFOR!G$37,"*"&amp;AC141&amp;"*")&gt;0,"○",IF(COUNTIF(EXFOR!J$37,"*"&amp;W141&amp;"*"&amp;V141)&gt;0,"△","×"))</f>
        <v>×</v>
      </c>
      <c r="AF141" s="1"/>
    </row>
    <row r="142" spans="1:32" ht="13.5">
      <c r="A142" s="12" t="s">
        <v>235</v>
      </c>
      <c r="B142" s="12">
        <v>10</v>
      </c>
      <c r="C142" s="12">
        <v>22</v>
      </c>
      <c r="D142" s="12" t="s">
        <v>473</v>
      </c>
      <c r="E142" s="12" t="s">
        <v>474</v>
      </c>
      <c r="F142" s="13" t="s">
        <v>350</v>
      </c>
      <c r="G142" s="13"/>
      <c r="H142" s="12"/>
      <c r="I142" s="12"/>
      <c r="J142" s="12" t="s">
        <v>767</v>
      </c>
      <c r="K142" s="12"/>
      <c r="L142" s="12"/>
      <c r="M142" s="12"/>
      <c r="N142" s="12"/>
      <c r="O142" s="12"/>
      <c r="P142" s="12"/>
      <c r="Q142" s="12"/>
      <c r="R142" s="12" t="s">
        <v>863</v>
      </c>
      <c r="S142" s="17" t="s">
        <v>864</v>
      </c>
      <c r="T142" s="12">
        <v>134</v>
      </c>
      <c r="U142" s="13" t="s">
        <v>865</v>
      </c>
      <c r="V142" s="12">
        <v>2001</v>
      </c>
      <c r="W142" s="15" t="s">
        <v>399</v>
      </c>
      <c r="X142" s="15" t="s">
        <v>866</v>
      </c>
      <c r="Y142" s="15" t="s">
        <v>408</v>
      </c>
      <c r="Z142" s="12"/>
      <c r="AA142" s="1"/>
      <c r="AB142" s="1"/>
      <c r="AC142" s="1" t="str">
        <f aca="true" t="shared" si="5" ref="AC142:AC205">S142&amp;"."&amp;IF(IF(T142="","",T142)&amp;IF(V142="",",","("&amp;V142&amp;")")&amp;IF(U142="","",U142)=",","",IF(T142="","",T142)&amp;IF(V142="",",","("&amp;V142&amp;")")&amp;IF(U142="","",U142))</f>
        <v>Astrophys.J.Suppl.Ser..134(2001)151</v>
      </c>
      <c r="AD142" s="1" t="str">
        <f t="shared" si="4"/>
        <v>C.Iliadis.2001</v>
      </c>
      <c r="AE142" s="34" t="str">
        <f>IF(COUNTIF(EXFOR!G$37,"*"&amp;AC142&amp;"*")&gt;0,"○",IF(COUNTIF(EXFOR!J$37,"*"&amp;W142&amp;"*"&amp;V142)&gt;0,"△","×"))</f>
        <v>×</v>
      </c>
      <c r="AF142" s="1"/>
    </row>
    <row r="143" spans="1:32" ht="14.25">
      <c r="A143" s="12" t="s">
        <v>235</v>
      </c>
      <c r="B143" s="12">
        <v>10</v>
      </c>
      <c r="C143" s="12">
        <v>22</v>
      </c>
      <c r="D143" s="12" t="s">
        <v>473</v>
      </c>
      <c r="E143" s="12" t="s">
        <v>474</v>
      </c>
      <c r="F143" s="13" t="s">
        <v>500</v>
      </c>
      <c r="G143" s="13" t="s">
        <v>492</v>
      </c>
      <c r="H143" s="12" t="s">
        <v>475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 t="s">
        <v>270</v>
      </c>
      <c r="S143" s="17" t="s">
        <v>497</v>
      </c>
      <c r="T143" s="12">
        <v>64</v>
      </c>
      <c r="U143" s="13" t="s">
        <v>271</v>
      </c>
      <c r="V143" s="12">
        <v>2000</v>
      </c>
      <c r="W143" s="15" t="s">
        <v>440</v>
      </c>
      <c r="X143" s="15" t="s">
        <v>268</v>
      </c>
      <c r="Y143" s="15" t="s">
        <v>272</v>
      </c>
      <c r="Z143" s="12"/>
      <c r="AA143" s="1"/>
      <c r="AB143" s="1"/>
      <c r="AC143" s="1" t="str">
        <f t="shared" si="5"/>
        <v>BAS.64(2000)840</v>
      </c>
      <c r="AD143" s="1" t="str">
        <f t="shared" si="4"/>
        <v>A.S.Kachan.2000</v>
      </c>
      <c r="AE143" s="34" t="str">
        <f>IF(COUNTIF(EXFOR!G$37,"*"&amp;AC143&amp;"*")&gt;0,"○",IF(COUNTIF(EXFOR!J$37,"*"&amp;W143&amp;"*"&amp;V143)&gt;0,"△","×"))</f>
        <v>×</v>
      </c>
      <c r="AF143" s="1"/>
    </row>
    <row r="144" spans="1:32" ht="14.25">
      <c r="A144" s="12" t="s">
        <v>235</v>
      </c>
      <c r="B144" s="12">
        <v>10</v>
      </c>
      <c r="C144" s="12">
        <v>22</v>
      </c>
      <c r="D144" s="12" t="s">
        <v>473</v>
      </c>
      <c r="E144" s="12" t="s">
        <v>474</v>
      </c>
      <c r="F144" s="13" t="s">
        <v>273</v>
      </c>
      <c r="G144" s="13" t="s">
        <v>274</v>
      </c>
      <c r="H144" s="12"/>
      <c r="I144" s="12"/>
      <c r="J144" s="12"/>
      <c r="K144" s="12"/>
      <c r="L144" s="12" t="s">
        <v>475</v>
      </c>
      <c r="M144" s="12"/>
      <c r="N144" s="12"/>
      <c r="O144" s="12"/>
      <c r="P144" s="12"/>
      <c r="Q144" s="12"/>
      <c r="R144" s="12" t="s">
        <v>275</v>
      </c>
      <c r="S144" s="17" t="s">
        <v>276</v>
      </c>
      <c r="T144" s="12"/>
      <c r="U144" s="13"/>
      <c r="V144" s="12"/>
      <c r="W144" s="15" t="s">
        <v>241</v>
      </c>
      <c r="X144" s="15" t="s">
        <v>277</v>
      </c>
      <c r="Y144" s="15" t="s">
        <v>278</v>
      </c>
      <c r="Z144" s="12"/>
      <c r="AA144" s="1"/>
      <c r="AB144" s="1"/>
      <c r="AC144" s="1" t="str">
        <f t="shared" si="5"/>
        <v>Program and Thesis, Proc.49th Ann.Conf.Nucl.Spectrosc.Struct.At.Nuclei, Dubna, p.303 (1999).</v>
      </c>
      <c r="AD144" s="1" t="str">
        <f t="shared" si="4"/>
        <v>A.N.Vodin.</v>
      </c>
      <c r="AE144" s="34" t="str">
        <f>IF(COUNTIF(EXFOR!G$37,"*"&amp;AC144&amp;"*")&gt;0,"○",IF(COUNTIF(EXFOR!J$37,"*"&amp;W144&amp;"*"&amp;V144)&gt;0,"△","×"))</f>
        <v>×</v>
      </c>
      <c r="AF144" s="1"/>
    </row>
    <row r="145" spans="1:32" ht="14.25">
      <c r="A145" s="12" t="s">
        <v>235</v>
      </c>
      <c r="B145" s="12">
        <v>10</v>
      </c>
      <c r="C145" s="12">
        <v>22</v>
      </c>
      <c r="D145" s="12" t="s">
        <v>473</v>
      </c>
      <c r="E145" s="12" t="s">
        <v>474</v>
      </c>
      <c r="F145" s="13" t="s">
        <v>479</v>
      </c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 t="s">
        <v>409</v>
      </c>
      <c r="S145" s="17" t="s">
        <v>499</v>
      </c>
      <c r="T145" s="12">
        <v>5</v>
      </c>
      <c r="U145" s="13" t="s">
        <v>410</v>
      </c>
      <c r="V145" s="12">
        <v>1999</v>
      </c>
      <c r="W145" s="15" t="s">
        <v>411</v>
      </c>
      <c r="X145" s="15" t="s">
        <v>412</v>
      </c>
      <c r="Y145" s="15" t="s">
        <v>413</v>
      </c>
      <c r="Z145" s="16" t="s">
        <v>414</v>
      </c>
      <c r="AA145" s="1"/>
      <c r="AB145" s="1"/>
      <c r="AC145" s="1" t="str">
        <f t="shared" si="5"/>
        <v>EPJ/A.5(1999)327</v>
      </c>
      <c r="AD145" s="1" t="str">
        <f t="shared" si="4"/>
        <v>L.Borucki.1999</v>
      </c>
      <c r="AE145" s="34" t="str">
        <f>IF(COUNTIF(EXFOR!G$37,"*"&amp;AC145&amp;"*")&gt;0,"○",IF(COUNTIF(EXFOR!J$37,"*"&amp;W145&amp;"*"&amp;V145)&gt;0,"△","×"))</f>
        <v>×</v>
      </c>
      <c r="AF145" s="1"/>
    </row>
    <row r="146" spans="1:32" ht="15">
      <c r="A146" s="12" t="s">
        <v>235</v>
      </c>
      <c r="B146" s="12">
        <v>10</v>
      </c>
      <c r="C146" s="12">
        <v>22</v>
      </c>
      <c r="D146" s="12" t="s">
        <v>473</v>
      </c>
      <c r="E146" s="12" t="s">
        <v>474</v>
      </c>
      <c r="F146" s="13" t="s">
        <v>427</v>
      </c>
      <c r="G146" s="13" t="s">
        <v>529</v>
      </c>
      <c r="H146" s="12" t="s">
        <v>487</v>
      </c>
      <c r="I146" s="12"/>
      <c r="J146" s="12"/>
      <c r="K146" s="12"/>
      <c r="L146" s="12" t="s">
        <v>475</v>
      </c>
      <c r="M146" s="12"/>
      <c r="N146" s="12"/>
      <c r="O146" s="12"/>
      <c r="P146" s="12"/>
      <c r="Q146" s="12"/>
      <c r="R146" s="12" t="s">
        <v>279</v>
      </c>
      <c r="S146" s="14" t="s">
        <v>459</v>
      </c>
      <c r="T146" s="12">
        <v>500</v>
      </c>
      <c r="U146" s="13" t="s">
        <v>461</v>
      </c>
      <c r="V146" s="12">
        <v>1989</v>
      </c>
      <c r="W146" s="15" t="s">
        <v>280</v>
      </c>
      <c r="X146" s="15" t="s">
        <v>281</v>
      </c>
      <c r="Y146" s="15" t="s">
        <v>282</v>
      </c>
      <c r="Z146" s="16" t="s">
        <v>283</v>
      </c>
      <c r="AA146" s="1"/>
      <c r="AB146" s="1"/>
      <c r="AC146" s="1" t="str">
        <f t="shared" si="5"/>
        <v>NP/A.500(1989)1</v>
      </c>
      <c r="AD146" s="1" t="str">
        <f t="shared" si="4"/>
        <v>E.L.Bakkum.1989</v>
      </c>
      <c r="AE146" s="34" t="str">
        <f>IF(COUNTIF(EXFOR!G$37,"*"&amp;AC146&amp;"*")&gt;0,"○",IF(COUNTIF(EXFOR!J$37,"*"&amp;W146&amp;"*"&amp;V146)&gt;0,"△","×"))</f>
        <v>×</v>
      </c>
      <c r="AF146" s="1"/>
    </row>
    <row r="147" spans="1:32" ht="14.25">
      <c r="A147" s="12" t="s">
        <v>235</v>
      </c>
      <c r="B147" s="14">
        <v>10</v>
      </c>
      <c r="C147" s="14">
        <v>22</v>
      </c>
      <c r="D147" s="14" t="s">
        <v>473</v>
      </c>
      <c r="E147" s="14" t="s">
        <v>474</v>
      </c>
      <c r="F147" s="18" t="s">
        <v>350</v>
      </c>
      <c r="G147" s="18"/>
      <c r="H147" s="14" t="s">
        <v>811</v>
      </c>
      <c r="I147" s="14"/>
      <c r="J147" s="14" t="s">
        <v>811</v>
      </c>
      <c r="K147" s="14"/>
      <c r="L147" s="14"/>
      <c r="M147" s="14"/>
      <c r="N147" s="14"/>
      <c r="O147" s="14"/>
      <c r="P147" s="14"/>
      <c r="Q147" s="14"/>
      <c r="R147" s="14" t="s">
        <v>812</v>
      </c>
      <c r="S147" s="17" t="s">
        <v>647</v>
      </c>
      <c r="T147" s="14">
        <v>36</v>
      </c>
      <c r="U147" s="18" t="s">
        <v>814</v>
      </c>
      <c r="V147" s="14">
        <v>1983</v>
      </c>
      <c r="W147" s="17" t="s">
        <v>815</v>
      </c>
      <c r="X147" s="17" t="s">
        <v>815</v>
      </c>
      <c r="Y147" s="17" t="s">
        <v>816</v>
      </c>
      <c r="Z147" s="14"/>
      <c r="AA147" s="4" t="s">
        <v>365</v>
      </c>
      <c r="AB147" s="7"/>
      <c r="AC147" s="1" t="str">
        <f t="shared" si="5"/>
        <v>AUJ.36(1983)583</v>
      </c>
      <c r="AD147" s="1" t="str">
        <f t="shared" si="4"/>
        <v>D.G.Sargood.1983</v>
      </c>
      <c r="AE147" s="34" t="str">
        <f>IF(COUNTIF(EXFOR!G$37,"*"&amp;AC147&amp;"*")&gt;0,"○",IF(COUNTIF(EXFOR!J$37,"*"&amp;W147&amp;"*"&amp;V147)&gt;0,"△","×"))</f>
        <v>×</v>
      </c>
      <c r="AF147" s="7"/>
    </row>
    <row r="148" spans="1:32" ht="13.5">
      <c r="A148" s="12" t="s">
        <v>235</v>
      </c>
      <c r="B148" s="12">
        <v>10</v>
      </c>
      <c r="C148" s="12">
        <v>22</v>
      </c>
      <c r="D148" s="12" t="s">
        <v>473</v>
      </c>
      <c r="E148" s="12" t="s">
        <v>474</v>
      </c>
      <c r="F148" s="13" t="s">
        <v>284</v>
      </c>
      <c r="G148" s="13"/>
      <c r="H148" s="12"/>
      <c r="I148" s="12"/>
      <c r="J148" s="12"/>
      <c r="K148" s="12"/>
      <c r="L148" s="12" t="s">
        <v>475</v>
      </c>
      <c r="M148" s="12"/>
      <c r="N148" s="12"/>
      <c r="O148" s="12"/>
      <c r="P148" s="12"/>
      <c r="Q148" s="12"/>
      <c r="R148" s="12" t="s">
        <v>285</v>
      </c>
      <c r="S148" s="14" t="s">
        <v>432</v>
      </c>
      <c r="T148" s="12">
        <v>216</v>
      </c>
      <c r="U148" s="13" t="s">
        <v>286</v>
      </c>
      <c r="V148" s="12">
        <v>1983</v>
      </c>
      <c r="W148" s="15" t="s">
        <v>878</v>
      </c>
      <c r="X148" s="15" t="s">
        <v>287</v>
      </c>
      <c r="Y148" s="15" t="s">
        <v>288</v>
      </c>
      <c r="Z148" s="12"/>
      <c r="AA148" s="1"/>
      <c r="AB148" s="1"/>
      <c r="AC148" s="1" t="str">
        <f t="shared" si="5"/>
        <v>NIM.216(1983)249</v>
      </c>
      <c r="AD148" s="1" t="str">
        <f t="shared" si="4"/>
        <v>J.Keinonen.1983</v>
      </c>
      <c r="AE148" s="34" t="str">
        <f>IF(COUNTIF(EXFOR!G$37,"*"&amp;AC148&amp;"*")&gt;0,"○",IF(COUNTIF(EXFOR!J$37,"*"&amp;W148&amp;"*"&amp;V148)&gt;0,"△","×"))</f>
        <v>×</v>
      </c>
      <c r="AF148" s="1"/>
    </row>
    <row r="149" spans="1:32" ht="15">
      <c r="A149" s="12" t="s">
        <v>235</v>
      </c>
      <c r="B149" s="12">
        <v>10</v>
      </c>
      <c r="C149" s="12">
        <v>22</v>
      </c>
      <c r="D149" s="12" t="s">
        <v>473</v>
      </c>
      <c r="E149" s="12" t="s">
        <v>474</v>
      </c>
      <c r="F149" s="13" t="s">
        <v>443</v>
      </c>
      <c r="G149" s="13" t="s">
        <v>444</v>
      </c>
      <c r="H149" s="12" t="s">
        <v>487</v>
      </c>
      <c r="I149" s="12"/>
      <c r="J149" s="12" t="s">
        <v>490</v>
      </c>
      <c r="K149" s="12"/>
      <c r="L149" s="12"/>
      <c r="M149" s="12"/>
      <c r="N149" s="12"/>
      <c r="O149" s="12"/>
      <c r="P149" s="12"/>
      <c r="Q149" s="12"/>
      <c r="R149" s="12" t="s">
        <v>445</v>
      </c>
      <c r="S149" s="14" t="s">
        <v>459</v>
      </c>
      <c r="T149" s="12">
        <v>385</v>
      </c>
      <c r="U149" s="13" t="s">
        <v>446</v>
      </c>
      <c r="V149" s="12">
        <v>1982</v>
      </c>
      <c r="W149" s="15" t="s">
        <v>483</v>
      </c>
      <c r="X149" s="15" t="s">
        <v>447</v>
      </c>
      <c r="Y149" s="15" t="s">
        <v>448</v>
      </c>
      <c r="Z149" s="16" t="s">
        <v>449</v>
      </c>
      <c r="AA149" s="1"/>
      <c r="AB149" s="1"/>
      <c r="AC149" s="1" t="str">
        <f t="shared" si="5"/>
        <v>NP/A.385(1982)57</v>
      </c>
      <c r="AD149" s="1" t="str">
        <f t="shared" si="4"/>
        <v>J.Gorres.1982</v>
      </c>
      <c r="AE149" s="34" t="str">
        <f>IF(COUNTIF(EXFOR!G$37,"*"&amp;AC149&amp;"*")&gt;0,"○",IF(COUNTIF(EXFOR!J$37,"*"&amp;W149&amp;"*"&amp;V149)&gt;0,"△","×"))</f>
        <v>×</v>
      </c>
      <c r="AF149" s="1"/>
    </row>
    <row r="150" spans="1:32" ht="15">
      <c r="A150" s="12" t="s">
        <v>235</v>
      </c>
      <c r="B150" s="12">
        <v>10</v>
      </c>
      <c r="C150" s="12">
        <v>22</v>
      </c>
      <c r="D150" s="12" t="s">
        <v>473</v>
      </c>
      <c r="E150" s="12" t="s">
        <v>474</v>
      </c>
      <c r="F150" s="13" t="s">
        <v>817</v>
      </c>
      <c r="G150" s="13" t="s">
        <v>818</v>
      </c>
      <c r="H150" s="12" t="s">
        <v>487</v>
      </c>
      <c r="I150" s="12"/>
      <c r="J150" s="12"/>
      <c r="K150" s="12"/>
      <c r="L150" s="12" t="s">
        <v>475</v>
      </c>
      <c r="M150" s="12"/>
      <c r="N150" s="12"/>
      <c r="O150" s="12"/>
      <c r="P150" s="12"/>
      <c r="Q150" s="12"/>
      <c r="R150" s="12" t="s">
        <v>819</v>
      </c>
      <c r="S150" s="14" t="s">
        <v>459</v>
      </c>
      <c r="T150" s="12">
        <v>318</v>
      </c>
      <c r="U150" s="13" t="s">
        <v>820</v>
      </c>
      <c r="V150" s="12">
        <v>1979</v>
      </c>
      <c r="W150" s="15" t="s">
        <v>821</v>
      </c>
      <c r="X150" s="15" t="s">
        <v>822</v>
      </c>
      <c r="Y150" s="15" t="s">
        <v>823</v>
      </c>
      <c r="Z150" s="16" t="s">
        <v>824</v>
      </c>
      <c r="AA150" s="1"/>
      <c r="AB150" s="1"/>
      <c r="AC150" s="1" t="str">
        <f t="shared" si="5"/>
        <v>NP/A.318(1979)111</v>
      </c>
      <c r="AD150" s="1" t="str">
        <f t="shared" si="4"/>
        <v>J.J.A.Smit.1979</v>
      </c>
      <c r="AE150" s="34" t="str">
        <f>IF(COUNTIF(EXFOR!G$37,"*"&amp;AC150&amp;"*")&gt;0,"○",IF(COUNTIF(EXFOR!J$37,"*"&amp;W150&amp;"*"&amp;V150)&gt;0,"△","×"))</f>
        <v>×</v>
      </c>
      <c r="AF150" s="1"/>
    </row>
    <row r="151" spans="1:32" ht="14.25">
      <c r="A151" s="12" t="s">
        <v>235</v>
      </c>
      <c r="B151" s="12">
        <v>10</v>
      </c>
      <c r="C151" s="12">
        <v>22</v>
      </c>
      <c r="D151" s="12" t="s">
        <v>473</v>
      </c>
      <c r="E151" s="12" t="s">
        <v>474</v>
      </c>
      <c r="F151" s="13" t="s">
        <v>663</v>
      </c>
      <c r="G151" s="13" t="s">
        <v>494</v>
      </c>
      <c r="H151" s="12" t="s">
        <v>487</v>
      </c>
      <c r="I151" s="12" t="s">
        <v>490</v>
      </c>
      <c r="J151" s="12"/>
      <c r="K151" s="12"/>
      <c r="L151" s="12"/>
      <c r="M151" s="12"/>
      <c r="N151" s="12"/>
      <c r="O151" s="12"/>
      <c r="P151" s="12"/>
      <c r="Q151" s="12"/>
      <c r="R151" s="12" t="s">
        <v>664</v>
      </c>
      <c r="S151" s="14" t="s">
        <v>459</v>
      </c>
      <c r="T151" s="12">
        <v>241</v>
      </c>
      <c r="U151" s="13" t="s">
        <v>665</v>
      </c>
      <c r="V151" s="12">
        <v>1975</v>
      </c>
      <c r="W151" s="15" t="s">
        <v>666</v>
      </c>
      <c r="X151" s="15" t="s">
        <v>667</v>
      </c>
      <c r="Y151" s="15" t="s">
        <v>668</v>
      </c>
      <c r="Z151" s="16" t="s">
        <v>669</v>
      </c>
      <c r="AA151" s="1"/>
      <c r="AB151" s="1"/>
      <c r="AC151" s="1" t="str">
        <f t="shared" si="5"/>
        <v>NP/A.241(1975)460</v>
      </c>
      <c r="AD151" s="1" t="str">
        <f t="shared" si="4"/>
        <v>C.Rolfs.1975</v>
      </c>
      <c r="AE151" s="34" t="str">
        <f>IF(COUNTIF(EXFOR!G$37,"*"&amp;AC151&amp;"*")&gt;0,"○",IF(COUNTIF(EXFOR!J$37,"*"&amp;W151&amp;"*"&amp;V151)&gt;0,"△","×"))</f>
        <v>×</v>
      </c>
      <c r="AF151" s="1"/>
    </row>
    <row r="152" spans="1:32" ht="13.5">
      <c r="A152" s="12" t="s">
        <v>235</v>
      </c>
      <c r="B152" s="12">
        <v>10</v>
      </c>
      <c r="C152" s="12">
        <v>22</v>
      </c>
      <c r="D152" s="12" t="s">
        <v>473</v>
      </c>
      <c r="E152" s="12" t="s">
        <v>474</v>
      </c>
      <c r="F152" s="13" t="s">
        <v>430</v>
      </c>
      <c r="G152" s="13" t="s">
        <v>488</v>
      </c>
      <c r="H152" s="12"/>
      <c r="I152" s="12"/>
      <c r="J152" s="12"/>
      <c r="K152" s="12"/>
      <c r="L152" s="12" t="s">
        <v>475</v>
      </c>
      <c r="M152" s="12"/>
      <c r="N152" s="12"/>
      <c r="O152" s="12"/>
      <c r="P152" s="12"/>
      <c r="Q152" s="12"/>
      <c r="R152" s="12" t="s">
        <v>825</v>
      </c>
      <c r="S152" s="17" t="s">
        <v>826</v>
      </c>
      <c r="T152" s="12"/>
      <c r="U152" s="13"/>
      <c r="V152" s="12"/>
      <c r="W152" s="12"/>
      <c r="X152" s="12"/>
      <c r="Y152" s="12"/>
      <c r="Z152" s="12"/>
      <c r="AA152" s="1"/>
      <c r="AB152" s="1"/>
      <c r="AC152" s="1" t="str">
        <f t="shared" si="5"/>
        <v>CONF Leningrad,p328.</v>
      </c>
      <c r="AD152" s="1" t="str">
        <f t="shared" si="4"/>
        <v>.</v>
      </c>
      <c r="AE152" s="34" t="str">
        <f>IF(COUNTIF(EXFOR!G$37,"*"&amp;AC152&amp;"*")&gt;0,"○",IF(COUNTIF(EXFOR!J$37,"*"&amp;W152&amp;"*"&amp;V152)&gt;0,"△","×"))</f>
        <v>△</v>
      </c>
      <c r="AF152" s="1"/>
    </row>
    <row r="153" spans="1:32" ht="14.25">
      <c r="A153" s="12" t="s">
        <v>235</v>
      </c>
      <c r="B153" s="12">
        <v>10</v>
      </c>
      <c r="C153" s="12">
        <v>22</v>
      </c>
      <c r="D153" s="12" t="s">
        <v>473</v>
      </c>
      <c r="E153" s="12" t="s">
        <v>474</v>
      </c>
      <c r="F153" s="13"/>
      <c r="G153" s="13" t="s">
        <v>492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 t="s">
        <v>671</v>
      </c>
      <c r="S153" s="14" t="s">
        <v>501</v>
      </c>
      <c r="T153" s="12">
        <v>274</v>
      </c>
      <c r="U153" s="13" t="s">
        <v>672</v>
      </c>
      <c r="V153" s="12">
        <v>1975</v>
      </c>
      <c r="W153" s="15" t="s">
        <v>657</v>
      </c>
      <c r="X153" s="15" t="s">
        <v>673</v>
      </c>
      <c r="Y153" s="15" t="s">
        <v>674</v>
      </c>
      <c r="Z153" s="12"/>
      <c r="AA153" s="1"/>
      <c r="AB153" s="1"/>
      <c r="AC153" s="1" t="str">
        <f t="shared" si="5"/>
        <v>ZP/A.274(1975)227</v>
      </c>
      <c r="AD153" s="1" t="str">
        <f t="shared" si="4"/>
        <v>A.Anttila.1975</v>
      </c>
      <c r="AE153" s="34" t="str">
        <f>IF(COUNTIF(EXFOR!G$37,"*"&amp;AC153&amp;"*")&gt;0,"○",IF(COUNTIF(EXFOR!J$37,"*"&amp;W153&amp;"*"&amp;V153)&gt;0,"△","×"))</f>
        <v>×</v>
      </c>
      <c r="AF153" s="1"/>
    </row>
    <row r="154" spans="1:32" ht="13.5">
      <c r="A154" s="12" t="s">
        <v>235</v>
      </c>
      <c r="B154" s="12">
        <v>10</v>
      </c>
      <c r="C154" s="12">
        <v>22</v>
      </c>
      <c r="D154" s="12" t="s">
        <v>473</v>
      </c>
      <c r="E154" s="12" t="s">
        <v>474</v>
      </c>
      <c r="F154" s="13"/>
      <c r="G154" s="13"/>
      <c r="H154" s="12" t="s">
        <v>487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 t="s">
        <v>679</v>
      </c>
      <c r="S154" s="17" t="s">
        <v>680</v>
      </c>
      <c r="T154" s="12"/>
      <c r="U154" s="13"/>
      <c r="V154" s="12"/>
      <c r="W154" s="12"/>
      <c r="X154" s="12"/>
      <c r="Y154" s="12"/>
      <c r="Z154" s="12"/>
      <c r="AA154" s="1"/>
      <c r="AB154" s="1"/>
      <c r="AC154" s="1" t="str">
        <f t="shared" si="5"/>
        <v>CONF Vienna(Charged-Particle-Induced Rad Capture),Proc P71.</v>
      </c>
      <c r="AD154" s="1" t="str">
        <f t="shared" si="4"/>
        <v>.</v>
      </c>
      <c r="AE154" s="34" t="str">
        <f>IF(COUNTIF(EXFOR!G$37,"*"&amp;AC154&amp;"*")&gt;0,"○",IF(COUNTIF(EXFOR!J$37,"*"&amp;W154&amp;"*"&amp;V154)&gt;0,"△","×"))</f>
        <v>△</v>
      </c>
      <c r="AF154" s="1"/>
    </row>
    <row r="155" spans="1:32" ht="15">
      <c r="A155" s="12" t="s">
        <v>235</v>
      </c>
      <c r="B155" s="12">
        <v>10</v>
      </c>
      <c r="C155" s="12">
        <v>22</v>
      </c>
      <c r="D155" s="12" t="s">
        <v>473</v>
      </c>
      <c r="E155" s="12" t="s">
        <v>474</v>
      </c>
      <c r="F155" s="13" t="s">
        <v>489</v>
      </c>
      <c r="G155" s="13"/>
      <c r="H155" s="12" t="s">
        <v>487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 t="s">
        <v>827</v>
      </c>
      <c r="S155" s="14" t="s">
        <v>476</v>
      </c>
      <c r="T155" s="12">
        <v>7</v>
      </c>
      <c r="U155" s="13" t="s">
        <v>828</v>
      </c>
      <c r="V155" s="12">
        <v>1973</v>
      </c>
      <c r="W155" s="15" t="s">
        <v>829</v>
      </c>
      <c r="X155" s="15" t="s">
        <v>829</v>
      </c>
      <c r="Y155" s="15" t="s">
        <v>830</v>
      </c>
      <c r="Z155" s="16" t="s">
        <v>831</v>
      </c>
      <c r="AA155" s="1"/>
      <c r="AB155" s="1"/>
      <c r="AC155" s="1" t="str">
        <f t="shared" si="5"/>
        <v>PR/C.7(1973)1900</v>
      </c>
      <c r="AD155" s="1" t="str">
        <f t="shared" si="4"/>
        <v>E.Ventura.1973</v>
      </c>
      <c r="AE155" s="34" t="str">
        <f>IF(COUNTIF(EXFOR!G$37,"*"&amp;AC155&amp;"*")&gt;0,"○",IF(COUNTIF(EXFOR!J$37,"*"&amp;W155&amp;"*"&amp;V155)&gt;0,"△","×"))</f>
        <v>×</v>
      </c>
      <c r="AF155" s="1"/>
    </row>
    <row r="156" spans="1:32" ht="14.25">
      <c r="A156" s="12" t="s">
        <v>235</v>
      </c>
      <c r="B156" s="12">
        <v>10</v>
      </c>
      <c r="C156" s="12">
        <v>22</v>
      </c>
      <c r="D156" s="12" t="s">
        <v>473</v>
      </c>
      <c r="E156" s="12" t="s">
        <v>474</v>
      </c>
      <c r="F156" s="13" t="s">
        <v>832</v>
      </c>
      <c r="G156" s="13" t="s">
        <v>817</v>
      </c>
      <c r="H156" s="12" t="s">
        <v>487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 t="s">
        <v>833</v>
      </c>
      <c r="S156" s="14" t="s">
        <v>459</v>
      </c>
      <c r="T156" s="12">
        <v>205</v>
      </c>
      <c r="U156" s="13" t="s">
        <v>289</v>
      </c>
      <c r="V156" s="12">
        <v>1973</v>
      </c>
      <c r="W156" s="15" t="s">
        <v>834</v>
      </c>
      <c r="X156" s="15" t="s">
        <v>835</v>
      </c>
      <c r="Y156" s="15" t="s">
        <v>836</v>
      </c>
      <c r="Z156" s="16" t="s">
        <v>837</v>
      </c>
      <c r="AA156" s="1"/>
      <c r="AB156" s="1"/>
      <c r="AC156" s="1" t="str">
        <f t="shared" si="5"/>
        <v>NP/A.205(1973)177</v>
      </c>
      <c r="AD156" s="1" t="str">
        <f t="shared" si="4"/>
        <v>M.A.Meyer.1973</v>
      </c>
      <c r="AE156" s="34" t="str">
        <f>IF(COUNTIF(EXFOR!G$37,"*"&amp;AC156&amp;"*")&gt;0,"○",IF(COUNTIF(EXFOR!J$37,"*"&amp;W156&amp;"*"&amp;V156)&gt;0,"△","×"))</f>
        <v>×</v>
      </c>
      <c r="AF156" s="1"/>
    </row>
    <row r="157" spans="1:32" ht="13.5">
      <c r="A157" s="12" t="s">
        <v>235</v>
      </c>
      <c r="B157" s="12">
        <v>10</v>
      </c>
      <c r="C157" s="12">
        <v>22</v>
      </c>
      <c r="D157" s="12" t="s">
        <v>473</v>
      </c>
      <c r="E157" s="12" t="s">
        <v>474</v>
      </c>
      <c r="F157" s="13" t="s">
        <v>292</v>
      </c>
      <c r="G157" s="13"/>
      <c r="H157" s="12" t="s">
        <v>487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 t="s">
        <v>838</v>
      </c>
      <c r="S157" s="17" t="s">
        <v>839</v>
      </c>
      <c r="T157" s="12"/>
      <c r="U157" s="13"/>
      <c r="V157" s="12"/>
      <c r="W157" s="12"/>
      <c r="X157" s="12"/>
      <c r="Y157" s="12"/>
      <c r="Z157" s="12"/>
      <c r="AA157" s="1"/>
      <c r="AB157" s="1"/>
      <c r="AC157" s="1" t="str">
        <f t="shared" si="5"/>
        <v>CONF Tbilisi,p146.</v>
      </c>
      <c r="AD157" s="1" t="str">
        <f t="shared" si="4"/>
        <v>.</v>
      </c>
      <c r="AE157" s="34" t="str">
        <f>IF(COUNTIF(EXFOR!G$37,"*"&amp;AC157&amp;"*")&gt;0,"○",IF(COUNTIF(EXFOR!J$37,"*"&amp;W157&amp;"*"&amp;V157)&gt;0,"△","×"))</f>
        <v>△</v>
      </c>
      <c r="AF157" s="1"/>
    </row>
    <row r="158" spans="1:32" ht="14.25">
      <c r="A158" s="12" t="s">
        <v>235</v>
      </c>
      <c r="B158" s="12">
        <v>10</v>
      </c>
      <c r="C158" s="12">
        <v>22</v>
      </c>
      <c r="D158" s="12" t="s">
        <v>473</v>
      </c>
      <c r="E158" s="12" t="s">
        <v>474</v>
      </c>
      <c r="F158" s="13" t="s">
        <v>458</v>
      </c>
      <c r="G158" s="13" t="s">
        <v>435</v>
      </c>
      <c r="H158" s="12"/>
      <c r="I158" s="12"/>
      <c r="J158" s="12"/>
      <c r="K158" s="12"/>
      <c r="L158" s="12" t="s">
        <v>475</v>
      </c>
      <c r="M158" s="12"/>
      <c r="N158" s="12"/>
      <c r="O158" s="12"/>
      <c r="P158" s="12"/>
      <c r="Q158" s="12"/>
      <c r="R158" s="12" t="s">
        <v>840</v>
      </c>
      <c r="S158" s="17" t="s">
        <v>867</v>
      </c>
      <c r="T158" s="12">
        <v>37</v>
      </c>
      <c r="U158" s="13" t="s">
        <v>841</v>
      </c>
      <c r="V158" s="12">
        <v>1973</v>
      </c>
      <c r="W158" s="15" t="s">
        <v>842</v>
      </c>
      <c r="X158" s="15" t="s">
        <v>843</v>
      </c>
      <c r="Y158" s="15" t="s">
        <v>844</v>
      </c>
      <c r="Z158" s="12"/>
      <c r="AA158" s="1"/>
      <c r="AB158" s="1"/>
      <c r="AC158" s="1" t="str">
        <f t="shared" si="5"/>
        <v>IZV.37(1973)1739</v>
      </c>
      <c r="AD158" s="1" t="str">
        <f t="shared" si="4"/>
        <v>E.G.Kopanets.1973</v>
      </c>
      <c r="AE158" s="34" t="str">
        <f>IF(COUNTIF(EXFOR!G$37,"*"&amp;AC158&amp;"*")&gt;0,"○",IF(COUNTIF(EXFOR!J$37,"*"&amp;W158&amp;"*"&amp;V158)&gt;0,"△","×"))</f>
        <v>×</v>
      </c>
      <c r="AF158" s="1"/>
    </row>
    <row r="159" spans="1:32" ht="14.25">
      <c r="A159" s="12" t="s">
        <v>235</v>
      </c>
      <c r="B159" s="14">
        <v>10</v>
      </c>
      <c r="C159" s="14">
        <v>22</v>
      </c>
      <c r="D159" s="14" t="s">
        <v>473</v>
      </c>
      <c r="E159" s="14" t="s">
        <v>474</v>
      </c>
      <c r="F159" s="18" t="s">
        <v>458</v>
      </c>
      <c r="G159" s="18" t="s">
        <v>435</v>
      </c>
      <c r="H159" s="14"/>
      <c r="I159" s="14"/>
      <c r="J159" s="14"/>
      <c r="K159" s="14"/>
      <c r="L159" s="14" t="s">
        <v>475</v>
      </c>
      <c r="M159" s="14"/>
      <c r="N159" s="14"/>
      <c r="O159" s="14"/>
      <c r="P159" s="14"/>
      <c r="Q159" s="14"/>
      <c r="R159" s="14" t="s">
        <v>840</v>
      </c>
      <c r="S159" s="17" t="s">
        <v>845</v>
      </c>
      <c r="T159" s="14" t="s">
        <v>846</v>
      </c>
      <c r="U159" s="18" t="s">
        <v>847</v>
      </c>
      <c r="V159" s="14">
        <v>1974</v>
      </c>
      <c r="W159" s="17" t="s">
        <v>842</v>
      </c>
      <c r="X159" s="17" t="s">
        <v>843</v>
      </c>
      <c r="Y159" s="17" t="s">
        <v>848</v>
      </c>
      <c r="Z159" s="14"/>
      <c r="AA159" s="10"/>
      <c r="AB159" s="7"/>
      <c r="AC159" s="1" t="str">
        <f t="shared" si="5"/>
        <v>Bull.Acad.Sci.USSR, Phys.Ser..37,No8(1974)152</v>
      </c>
      <c r="AD159" s="1" t="str">
        <f t="shared" si="4"/>
        <v>E.G.Kopanets.1974</v>
      </c>
      <c r="AE159" s="34" t="str">
        <f>IF(COUNTIF(EXFOR!G$37,"*"&amp;AC159&amp;"*")&gt;0,"○",IF(COUNTIF(EXFOR!J$37,"*"&amp;W159&amp;"*"&amp;V159)&gt;0,"△","×"))</f>
        <v>×</v>
      </c>
      <c r="AF159" s="7"/>
    </row>
    <row r="160" spans="1:32" ht="15">
      <c r="A160" s="12" t="s">
        <v>235</v>
      </c>
      <c r="B160" s="12">
        <v>10</v>
      </c>
      <c r="C160" s="12">
        <v>22</v>
      </c>
      <c r="D160" s="12" t="s">
        <v>473</v>
      </c>
      <c r="E160" s="12" t="s">
        <v>474</v>
      </c>
      <c r="F160" s="13" t="s">
        <v>849</v>
      </c>
      <c r="G160" s="13" t="s">
        <v>850</v>
      </c>
      <c r="H160" s="12" t="s">
        <v>487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 t="s">
        <v>851</v>
      </c>
      <c r="S160" s="14" t="s">
        <v>470</v>
      </c>
      <c r="T160" s="12">
        <v>250</v>
      </c>
      <c r="U160" s="13" t="s">
        <v>852</v>
      </c>
      <c r="V160" s="12">
        <v>1972</v>
      </c>
      <c r="W160" s="15" t="s">
        <v>853</v>
      </c>
      <c r="X160" s="15" t="s">
        <v>854</v>
      </c>
      <c r="Y160" s="15" t="s">
        <v>855</v>
      </c>
      <c r="Z160" s="12"/>
      <c r="AA160" s="1"/>
      <c r="AB160" s="1"/>
      <c r="AC160" s="1" t="str">
        <f t="shared" si="5"/>
        <v>ZP.250(1972)387</v>
      </c>
      <c r="AD160" s="1" t="str">
        <f t="shared" si="4"/>
        <v>M.Viitasalo.1972</v>
      </c>
      <c r="AE160" s="34" t="str">
        <f>IF(COUNTIF(EXFOR!G$37,"*"&amp;AC160&amp;"*")&gt;0,"○",IF(COUNTIF(EXFOR!J$37,"*"&amp;W160&amp;"*"&amp;V160)&gt;0,"△","×"))</f>
        <v>×</v>
      </c>
      <c r="AF160" s="1"/>
    </row>
    <row r="161" spans="1:32" ht="14.25">
      <c r="A161" s="12" t="s">
        <v>235</v>
      </c>
      <c r="B161" s="12">
        <v>10</v>
      </c>
      <c r="C161" s="12">
        <v>22</v>
      </c>
      <c r="D161" s="12" t="s">
        <v>473</v>
      </c>
      <c r="E161" s="12" t="s">
        <v>474</v>
      </c>
      <c r="F161" s="13" t="s">
        <v>458</v>
      </c>
      <c r="G161" s="13" t="s">
        <v>493</v>
      </c>
      <c r="H161" s="12" t="s">
        <v>487</v>
      </c>
      <c r="I161" s="12"/>
      <c r="J161" s="12"/>
      <c r="K161" s="12"/>
      <c r="L161" s="12" t="s">
        <v>475</v>
      </c>
      <c r="M161" s="12"/>
      <c r="N161" s="12"/>
      <c r="O161" s="12"/>
      <c r="P161" s="12"/>
      <c r="Q161" s="12"/>
      <c r="R161" s="12" t="s">
        <v>856</v>
      </c>
      <c r="S161" s="17" t="s">
        <v>867</v>
      </c>
      <c r="T161" s="12">
        <v>36</v>
      </c>
      <c r="U161" s="13" t="s">
        <v>857</v>
      </c>
      <c r="V161" s="12">
        <v>1972</v>
      </c>
      <c r="W161" s="15" t="s">
        <v>842</v>
      </c>
      <c r="X161" s="15" t="s">
        <v>858</v>
      </c>
      <c r="Y161" s="15" t="s">
        <v>859</v>
      </c>
      <c r="Z161" s="12"/>
      <c r="AA161" s="1"/>
      <c r="AB161" s="1"/>
      <c r="AC161" s="1" t="str">
        <f t="shared" si="5"/>
        <v>IZV.36(1972)863</v>
      </c>
      <c r="AD161" s="1" t="str">
        <f t="shared" si="4"/>
        <v>E.G.Kopanets.1972</v>
      </c>
      <c r="AE161" s="34" t="str">
        <f>IF(COUNTIF(EXFOR!G$37,"*"&amp;AC161&amp;"*")&gt;0,"○",IF(COUNTIF(EXFOR!J$37,"*"&amp;W161&amp;"*"&amp;V161)&gt;0,"△","×"))</f>
        <v>×</v>
      </c>
      <c r="AF161" s="1"/>
    </row>
    <row r="162" spans="1:32" ht="14.25">
      <c r="A162" s="12" t="s">
        <v>235</v>
      </c>
      <c r="B162" s="14">
        <v>10</v>
      </c>
      <c r="C162" s="14">
        <v>22</v>
      </c>
      <c r="D162" s="14" t="s">
        <v>473</v>
      </c>
      <c r="E162" s="14" t="s">
        <v>474</v>
      </c>
      <c r="F162" s="18" t="s">
        <v>458</v>
      </c>
      <c r="G162" s="18" t="s">
        <v>493</v>
      </c>
      <c r="H162" s="14" t="s">
        <v>487</v>
      </c>
      <c r="I162" s="14"/>
      <c r="J162" s="14"/>
      <c r="K162" s="14"/>
      <c r="L162" s="14" t="s">
        <v>475</v>
      </c>
      <c r="M162" s="14"/>
      <c r="N162" s="14"/>
      <c r="O162" s="14"/>
      <c r="P162" s="14"/>
      <c r="Q162" s="14"/>
      <c r="R162" s="14" t="s">
        <v>856</v>
      </c>
      <c r="S162" s="17" t="s">
        <v>845</v>
      </c>
      <c r="T162" s="14">
        <v>36</v>
      </c>
      <c r="U162" s="18" t="s">
        <v>860</v>
      </c>
      <c r="V162" s="14">
        <v>1973</v>
      </c>
      <c r="W162" s="17" t="s">
        <v>842</v>
      </c>
      <c r="X162" s="17" t="s">
        <v>858</v>
      </c>
      <c r="Y162" s="17" t="s">
        <v>861</v>
      </c>
      <c r="Z162" s="14"/>
      <c r="AA162" s="10"/>
      <c r="AB162" s="7"/>
      <c r="AC162" s="1" t="str">
        <f t="shared" si="5"/>
        <v>Bull.Acad.Sci.USSR, Phys.Ser..36(1973)781</v>
      </c>
      <c r="AD162" s="1" t="str">
        <f t="shared" si="4"/>
        <v>E.G.Kopanets.1973</v>
      </c>
      <c r="AE162" s="34" t="str">
        <f>IF(COUNTIF(EXFOR!G$37,"*"&amp;AC162&amp;"*")&gt;0,"○",IF(COUNTIF(EXFOR!J$37,"*"&amp;W162&amp;"*"&amp;V162)&gt;0,"△","×"))</f>
        <v>×</v>
      </c>
      <c r="AF162" s="7"/>
    </row>
    <row r="163" spans="1:32" ht="15">
      <c r="A163" s="12" t="s">
        <v>235</v>
      </c>
      <c r="B163" s="12">
        <v>10</v>
      </c>
      <c r="C163" s="12">
        <v>22</v>
      </c>
      <c r="D163" s="12" t="s">
        <v>473</v>
      </c>
      <c r="E163" s="12" t="s">
        <v>474</v>
      </c>
      <c r="F163" s="13" t="s">
        <v>179</v>
      </c>
      <c r="G163" s="13" t="s">
        <v>180</v>
      </c>
      <c r="H163" s="12" t="s">
        <v>487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 t="s">
        <v>181</v>
      </c>
      <c r="S163" s="14" t="s">
        <v>470</v>
      </c>
      <c r="T163" s="12">
        <v>255</v>
      </c>
      <c r="U163" s="13" t="s">
        <v>182</v>
      </c>
      <c r="V163" s="12">
        <v>1972</v>
      </c>
      <c r="W163" s="15" t="s">
        <v>183</v>
      </c>
      <c r="X163" s="15" t="s">
        <v>184</v>
      </c>
      <c r="Y163" s="15" t="s">
        <v>185</v>
      </c>
      <c r="Z163" s="12"/>
      <c r="AA163" s="1"/>
      <c r="AB163" s="1"/>
      <c r="AC163" s="1" t="str">
        <f t="shared" si="5"/>
        <v>ZP.255(1972)97</v>
      </c>
      <c r="AD163" s="1" t="str">
        <f t="shared" si="4"/>
        <v>Z.B.du Toit.1972</v>
      </c>
      <c r="AE163" s="34" t="str">
        <f>IF(COUNTIF(EXFOR!G$37,"*"&amp;AC163&amp;"*")&gt;0,"○",IF(COUNTIF(EXFOR!J$37,"*"&amp;W163&amp;"*"&amp;V163)&gt;0,"△","×"))</f>
        <v>×</v>
      </c>
      <c r="AF163" s="1"/>
    </row>
    <row r="164" spans="1:32" ht="15">
      <c r="A164" s="12" t="s">
        <v>235</v>
      </c>
      <c r="B164" s="12">
        <v>10</v>
      </c>
      <c r="C164" s="12">
        <v>22</v>
      </c>
      <c r="D164" s="12" t="s">
        <v>473</v>
      </c>
      <c r="E164" s="12" t="s">
        <v>474</v>
      </c>
      <c r="F164" s="13" t="s">
        <v>367</v>
      </c>
      <c r="G164" s="13" t="s">
        <v>186</v>
      </c>
      <c r="H164" s="12" t="s">
        <v>487</v>
      </c>
      <c r="I164" s="12"/>
      <c r="J164" s="12"/>
      <c r="K164" s="12"/>
      <c r="L164" s="12"/>
      <c r="M164" s="12"/>
      <c r="N164" s="12"/>
      <c r="O164" s="12"/>
      <c r="P164" s="12"/>
      <c r="Q164" s="12"/>
      <c r="R164" s="12" t="s">
        <v>187</v>
      </c>
      <c r="S164" s="14" t="s">
        <v>470</v>
      </c>
      <c r="T164" s="12">
        <v>247</v>
      </c>
      <c r="U164" s="13" t="s">
        <v>188</v>
      </c>
      <c r="V164" s="12">
        <v>1971</v>
      </c>
      <c r="W164" s="15" t="s">
        <v>189</v>
      </c>
      <c r="X164" s="15" t="s">
        <v>190</v>
      </c>
      <c r="Y164" s="15" t="s">
        <v>191</v>
      </c>
      <c r="Z164" s="12"/>
      <c r="AA164" s="1"/>
      <c r="AB164" s="1"/>
      <c r="AC164" s="1" t="str">
        <f t="shared" si="5"/>
        <v>ZP.247(1971)400</v>
      </c>
      <c r="AD164" s="1" t="str">
        <f t="shared" si="4"/>
        <v>M.Piiparinen.1971</v>
      </c>
      <c r="AE164" s="34" t="str">
        <f>IF(COUNTIF(EXFOR!G$37,"*"&amp;AC164&amp;"*")&gt;0,"○",IF(COUNTIF(EXFOR!J$37,"*"&amp;W164&amp;"*"&amp;V164)&gt;0,"△","×"))</f>
        <v>×</v>
      </c>
      <c r="AF164" s="1"/>
    </row>
    <row r="165" spans="1:32" ht="14.25">
      <c r="A165" s="12" t="s">
        <v>235</v>
      </c>
      <c r="B165" s="12">
        <v>10</v>
      </c>
      <c r="C165" s="12">
        <v>22</v>
      </c>
      <c r="D165" s="12" t="s">
        <v>473</v>
      </c>
      <c r="E165" s="12" t="s">
        <v>474</v>
      </c>
      <c r="F165" s="13" t="s">
        <v>424</v>
      </c>
      <c r="G165" s="13" t="s">
        <v>492</v>
      </c>
      <c r="H165" s="12" t="s">
        <v>487</v>
      </c>
      <c r="I165" s="12"/>
      <c r="J165" s="12"/>
      <c r="K165" s="12"/>
      <c r="L165" s="12"/>
      <c r="M165" s="12"/>
      <c r="N165" s="12"/>
      <c r="O165" s="12"/>
      <c r="P165" s="12"/>
      <c r="Q165" s="12"/>
      <c r="R165" s="12" t="s">
        <v>192</v>
      </c>
      <c r="S165" s="14" t="s">
        <v>470</v>
      </c>
      <c r="T165" s="12">
        <v>246</v>
      </c>
      <c r="U165" s="13" t="s">
        <v>438</v>
      </c>
      <c r="V165" s="12">
        <v>1971</v>
      </c>
      <c r="W165" s="15" t="s">
        <v>183</v>
      </c>
      <c r="X165" s="15" t="s">
        <v>193</v>
      </c>
      <c r="Y165" s="15" t="s">
        <v>194</v>
      </c>
      <c r="Z165" s="12"/>
      <c r="AA165" s="1"/>
      <c r="AB165" s="1"/>
      <c r="AC165" s="1" t="str">
        <f t="shared" si="5"/>
        <v>ZP.246(1971)170</v>
      </c>
      <c r="AD165" s="1" t="str">
        <f t="shared" si="4"/>
        <v>Z.B.du Toit.1971</v>
      </c>
      <c r="AE165" s="34" t="str">
        <f>IF(COUNTIF(EXFOR!G$37,"*"&amp;AC165&amp;"*")&gt;0,"○",IF(COUNTIF(EXFOR!J$37,"*"&amp;W165&amp;"*"&amp;V165)&gt;0,"△","×"))</f>
        <v>×</v>
      </c>
      <c r="AF165" s="1"/>
    </row>
    <row r="166" spans="1:32" ht="15">
      <c r="A166" s="12" t="s">
        <v>235</v>
      </c>
      <c r="B166" s="12">
        <v>10</v>
      </c>
      <c r="C166" s="12">
        <v>22</v>
      </c>
      <c r="D166" s="12" t="s">
        <v>473</v>
      </c>
      <c r="E166" s="12" t="s">
        <v>474</v>
      </c>
      <c r="F166" s="13" t="s">
        <v>530</v>
      </c>
      <c r="G166" s="13" t="s">
        <v>691</v>
      </c>
      <c r="H166" s="12" t="s">
        <v>487</v>
      </c>
      <c r="I166" s="12"/>
      <c r="J166" s="12"/>
      <c r="K166" s="12"/>
      <c r="L166" s="12"/>
      <c r="M166" s="12"/>
      <c r="N166" s="12"/>
      <c r="O166" s="12"/>
      <c r="P166" s="12"/>
      <c r="Q166" s="12"/>
      <c r="R166" s="12" t="s">
        <v>195</v>
      </c>
      <c r="S166" s="17" t="s">
        <v>196</v>
      </c>
      <c r="T166" s="12">
        <v>40</v>
      </c>
      <c r="U166" s="13" t="s">
        <v>472</v>
      </c>
      <c r="V166" s="12">
        <v>1970</v>
      </c>
      <c r="W166" s="15" t="s">
        <v>197</v>
      </c>
      <c r="X166" s="15" t="s">
        <v>198</v>
      </c>
      <c r="Y166" s="15" t="s">
        <v>199</v>
      </c>
      <c r="Z166" s="12"/>
      <c r="AA166" s="1"/>
      <c r="AB166" s="1"/>
      <c r="AC166" s="1" t="str">
        <f t="shared" si="5"/>
        <v>Comment.Phys.-Math..40(1970)141</v>
      </c>
      <c r="AD166" s="1" t="str">
        <f t="shared" si="4"/>
        <v>K.Weckstrom.1970</v>
      </c>
      <c r="AE166" s="34" t="str">
        <f>IF(COUNTIF(EXFOR!G$37,"*"&amp;AC166&amp;"*")&gt;0,"○",IF(COUNTIF(EXFOR!J$37,"*"&amp;W166&amp;"*"&amp;V166)&gt;0,"△","×"))</f>
        <v>×</v>
      </c>
      <c r="AF166" s="1"/>
    </row>
    <row r="167" spans="1:32" ht="13.5">
      <c r="A167" s="12" t="s">
        <v>235</v>
      </c>
      <c r="B167" s="12">
        <v>10</v>
      </c>
      <c r="C167" s="12">
        <v>22</v>
      </c>
      <c r="D167" s="12" t="s">
        <v>473</v>
      </c>
      <c r="E167" s="12" t="s">
        <v>474</v>
      </c>
      <c r="F167" s="13" t="s">
        <v>424</v>
      </c>
      <c r="G167" s="13" t="s">
        <v>492</v>
      </c>
      <c r="H167" s="12" t="s">
        <v>487</v>
      </c>
      <c r="I167" s="12"/>
      <c r="J167" s="12"/>
      <c r="K167" s="12"/>
      <c r="L167" s="12"/>
      <c r="M167" s="12"/>
      <c r="N167" s="12"/>
      <c r="O167" s="12"/>
      <c r="P167" s="12"/>
      <c r="Q167" s="12"/>
      <c r="R167" s="12" t="s">
        <v>200</v>
      </c>
      <c r="S167" s="17" t="s">
        <v>201</v>
      </c>
      <c r="T167" s="12"/>
      <c r="U167" s="13"/>
      <c r="V167" s="12"/>
      <c r="W167" s="12"/>
      <c r="X167" s="12"/>
      <c r="Y167" s="12"/>
      <c r="Z167" s="12"/>
      <c r="AA167" s="1"/>
      <c r="AB167" s="1"/>
      <c r="AC167" s="1" t="str">
        <f t="shared" si="5"/>
        <v>REPT SUNI 14 P18.</v>
      </c>
      <c r="AD167" s="1" t="str">
        <f t="shared" si="4"/>
        <v>.</v>
      </c>
      <c r="AE167" s="34" t="str">
        <f>IF(COUNTIF(EXFOR!G$37,"*"&amp;AC167&amp;"*")&gt;0,"○",IF(COUNTIF(EXFOR!J$37,"*"&amp;W167&amp;"*"&amp;V167)&gt;0,"△","×"))</f>
        <v>△</v>
      </c>
      <c r="AF167" s="1"/>
    </row>
    <row r="168" spans="1:32" ht="15">
      <c r="A168" s="12" t="s">
        <v>235</v>
      </c>
      <c r="B168" s="12">
        <v>10</v>
      </c>
      <c r="C168" s="12">
        <v>22</v>
      </c>
      <c r="D168" s="12" t="s">
        <v>473</v>
      </c>
      <c r="E168" s="12" t="s">
        <v>474</v>
      </c>
      <c r="F168" s="13" t="s">
        <v>424</v>
      </c>
      <c r="G168" s="13" t="s">
        <v>1</v>
      </c>
      <c r="H168" s="12" t="s">
        <v>487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2" t="s">
        <v>202</v>
      </c>
      <c r="S168" s="17" t="s">
        <v>203</v>
      </c>
      <c r="T168" s="12" t="s">
        <v>204</v>
      </c>
      <c r="U168" s="13" t="s">
        <v>205</v>
      </c>
      <c r="V168" s="12">
        <v>1970</v>
      </c>
      <c r="W168" s="15" t="s">
        <v>871</v>
      </c>
      <c r="X168" s="15" t="s">
        <v>206</v>
      </c>
      <c r="Y168" s="15" t="s">
        <v>207</v>
      </c>
      <c r="Z168" s="12"/>
      <c r="AA168" s="1"/>
      <c r="AB168" s="1"/>
      <c r="AC168" s="1" t="str">
        <f t="shared" si="5"/>
        <v>AAF.VI(1970)349</v>
      </c>
      <c r="AD168" s="1" t="str">
        <f t="shared" si="4"/>
        <v>M.Bister.1970</v>
      </c>
      <c r="AE168" s="34" t="str">
        <f>IF(COUNTIF(EXFOR!G$37,"*"&amp;AC168&amp;"*")&gt;0,"○",IF(COUNTIF(EXFOR!J$37,"*"&amp;W168&amp;"*"&amp;V168)&gt;0,"△","×"))</f>
        <v>×</v>
      </c>
      <c r="AF168" s="1"/>
    </row>
    <row r="169" spans="1:32" ht="13.5">
      <c r="A169" s="12" t="s">
        <v>235</v>
      </c>
      <c r="B169" s="12">
        <v>10</v>
      </c>
      <c r="C169" s="12">
        <v>22</v>
      </c>
      <c r="D169" s="12" t="s">
        <v>473</v>
      </c>
      <c r="E169" s="12" t="s">
        <v>474</v>
      </c>
      <c r="F169" s="13" t="s">
        <v>208</v>
      </c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 t="s">
        <v>209</v>
      </c>
      <c r="S169" s="14" t="s">
        <v>432</v>
      </c>
      <c r="T169" s="12">
        <v>77</v>
      </c>
      <c r="U169" s="13" t="s">
        <v>433</v>
      </c>
      <c r="V169" s="12">
        <v>1970</v>
      </c>
      <c r="W169" s="15" t="s">
        <v>871</v>
      </c>
      <c r="X169" s="15" t="s">
        <v>210</v>
      </c>
      <c r="Y169" s="15" t="s">
        <v>211</v>
      </c>
      <c r="Z169" s="12"/>
      <c r="AA169" s="1"/>
      <c r="AB169" s="1"/>
      <c r="AC169" s="1" t="str">
        <f t="shared" si="5"/>
        <v>NIM.77(1970)315</v>
      </c>
      <c r="AD169" s="1" t="str">
        <f t="shared" si="4"/>
        <v>M.Bister.1970</v>
      </c>
      <c r="AE169" s="34" t="str">
        <f>IF(COUNTIF(EXFOR!G$37,"*"&amp;AC169&amp;"*")&gt;0,"○",IF(COUNTIF(EXFOR!J$37,"*"&amp;W169&amp;"*"&amp;V169)&gt;0,"△","×"))</f>
        <v>×</v>
      </c>
      <c r="AF169" s="1"/>
    </row>
    <row r="170" spans="29:31" ht="13.5">
      <c r="AC170" s="1" t="str">
        <f t="shared" si="5"/>
        <v>.</v>
      </c>
      <c r="AD170" s="1" t="str">
        <f t="shared" si="4"/>
        <v>.</v>
      </c>
      <c r="AE170" s="34"/>
    </row>
    <row r="171" spans="1:31" ht="13.5">
      <c r="A171" s="44" t="s">
        <v>136</v>
      </c>
      <c r="B171" s="44">
        <v>10</v>
      </c>
      <c r="C171" s="44">
        <v>22</v>
      </c>
      <c r="D171" s="44" t="s">
        <v>363</v>
      </c>
      <c r="E171" s="44" t="s">
        <v>474</v>
      </c>
      <c r="F171" s="46" t="s">
        <v>350</v>
      </c>
      <c r="G171" s="46"/>
      <c r="H171" s="44"/>
      <c r="I171" s="44"/>
      <c r="J171" s="44" t="s">
        <v>481</v>
      </c>
      <c r="K171" s="44"/>
      <c r="L171" s="44"/>
      <c r="M171" s="44"/>
      <c r="N171" s="44"/>
      <c r="O171" s="44"/>
      <c r="P171" s="44"/>
      <c r="Q171" s="44"/>
      <c r="R171" s="47" t="s">
        <v>133</v>
      </c>
      <c r="S171" s="44" t="s">
        <v>462</v>
      </c>
      <c r="T171" s="44">
        <v>643</v>
      </c>
      <c r="U171" s="46">
        <v>471</v>
      </c>
      <c r="V171" s="44">
        <v>2006</v>
      </c>
      <c r="W171" s="44" t="s">
        <v>132</v>
      </c>
      <c r="X171" s="44" t="s">
        <v>131</v>
      </c>
      <c r="Y171" s="44" t="s">
        <v>131</v>
      </c>
      <c r="Z171" s="44"/>
      <c r="AA171" s="44"/>
      <c r="AB171" s="44"/>
      <c r="AC171" s="1" t="str">
        <f t="shared" si="5"/>
        <v>AJ.643(2006)471</v>
      </c>
      <c r="AD171" s="1" t="str">
        <f t="shared" si="4"/>
        <v>A.I.Karakas.2006</v>
      </c>
      <c r="AE171" s="34" t="str">
        <f>IF(COUNTIF(EXFOR!G$38:G$39,"*"&amp;AC171&amp;"*")&gt;0,"○",IF(COUNTIF(EXFOR!J$38:J$39,"*"&amp;W171&amp;"*"&amp;V171)&gt;0,"△","×"))</f>
        <v>×</v>
      </c>
    </row>
    <row r="172" spans="1:31" ht="17.25">
      <c r="A172" s="44" t="str">
        <f aca="true" t="shared" si="6" ref="A172:A178">A$171</f>
        <v>22Ne(a,g)26Mg</v>
      </c>
      <c r="B172" s="44">
        <v>10</v>
      </c>
      <c r="C172" s="44">
        <v>22</v>
      </c>
      <c r="D172" s="44" t="s">
        <v>363</v>
      </c>
      <c r="E172" s="44" t="s">
        <v>474</v>
      </c>
      <c r="F172" s="46" t="s">
        <v>350</v>
      </c>
      <c r="G172" s="46"/>
      <c r="H172" s="44"/>
      <c r="I172" s="44"/>
      <c r="J172" s="44" t="s">
        <v>767</v>
      </c>
      <c r="K172" s="44"/>
      <c r="L172" s="44"/>
      <c r="M172" s="44"/>
      <c r="N172" s="44"/>
      <c r="O172" s="44"/>
      <c r="P172" s="44"/>
      <c r="Q172" s="44"/>
      <c r="R172" s="47" t="s">
        <v>122</v>
      </c>
      <c r="S172" s="44" t="s">
        <v>459</v>
      </c>
      <c r="T172" s="44">
        <v>758</v>
      </c>
      <c r="U172" s="46" t="s">
        <v>121</v>
      </c>
      <c r="V172" s="44">
        <v>2005</v>
      </c>
      <c r="W172" s="44" t="s">
        <v>120</v>
      </c>
      <c r="X172" s="44" t="s">
        <v>119</v>
      </c>
      <c r="Y172" s="44" t="s">
        <v>118</v>
      </c>
      <c r="Z172" s="44"/>
      <c r="AA172" s="44"/>
      <c r="AB172" s="44"/>
      <c r="AC172" s="1" t="str">
        <f t="shared" si="5"/>
        <v>NP/A.758(2005)489c</v>
      </c>
      <c r="AD172" s="1" t="str">
        <f t="shared" si="4"/>
        <v>A.Karakas.2005</v>
      </c>
      <c r="AE172" s="34" t="str">
        <f>IF(COUNTIF(EXFOR!G$38:G$39,"*"&amp;AC172&amp;"*")&gt;0,"○",IF(COUNTIF(EXFOR!J$38:J$39,"*"&amp;W172&amp;"*"&amp;V172)&gt;0,"△","×"))</f>
        <v>×</v>
      </c>
    </row>
    <row r="173" spans="1:31" ht="15.75">
      <c r="A173" s="44" t="str">
        <f t="shared" si="6"/>
        <v>22Ne(a,g)26Mg</v>
      </c>
      <c r="B173" s="44">
        <v>10</v>
      </c>
      <c r="C173" s="44">
        <v>22</v>
      </c>
      <c r="D173" s="44" t="s">
        <v>363</v>
      </c>
      <c r="E173" s="44" t="s">
        <v>474</v>
      </c>
      <c r="F173" s="46" t="s">
        <v>626</v>
      </c>
      <c r="G173" s="46" t="s">
        <v>625</v>
      </c>
      <c r="H173" s="44" t="s">
        <v>487</v>
      </c>
      <c r="I173" s="44"/>
      <c r="J173" s="44" t="s">
        <v>490</v>
      </c>
      <c r="K173" s="44"/>
      <c r="L173" s="44"/>
      <c r="M173" s="44"/>
      <c r="N173" s="44"/>
      <c r="O173" s="44"/>
      <c r="P173" s="44"/>
      <c r="Q173" s="44"/>
      <c r="R173" s="47" t="s">
        <v>624</v>
      </c>
      <c r="S173" s="44" t="s">
        <v>501</v>
      </c>
      <c r="T173" s="44">
        <v>334</v>
      </c>
      <c r="U173" s="46">
        <v>491</v>
      </c>
      <c r="V173" s="44">
        <v>1989</v>
      </c>
      <c r="W173" s="44" t="s">
        <v>623</v>
      </c>
      <c r="X173" s="44" t="s">
        <v>622</v>
      </c>
      <c r="Y173" s="44" t="s">
        <v>621</v>
      </c>
      <c r="Z173" s="44"/>
      <c r="AA173" s="44"/>
      <c r="AB173" s="44"/>
      <c r="AC173" s="1" t="str">
        <f t="shared" si="5"/>
        <v>ZP/A.334(1989)491</v>
      </c>
      <c r="AD173" s="1" t="str">
        <f t="shared" si="4"/>
        <v>K.Wolke.1989</v>
      </c>
      <c r="AE173" s="34" t="str">
        <f>IF(COUNTIF(EXFOR!G$38:G$39,"*"&amp;AC173&amp;"*")&gt;0,"○",IF(COUNTIF(EXFOR!J$38:J$39,"*"&amp;W173&amp;"*"&amp;V173)&gt;0,"△","×"))</f>
        <v>○</v>
      </c>
    </row>
    <row r="174" spans="1:31" ht="17.25">
      <c r="A174" s="44" t="str">
        <f t="shared" si="6"/>
        <v>22Ne(a,g)26Mg</v>
      </c>
      <c r="B174" s="44">
        <v>10</v>
      </c>
      <c r="C174" s="44">
        <v>22</v>
      </c>
      <c r="D174" s="44" t="s">
        <v>363</v>
      </c>
      <c r="E174" s="44" t="s">
        <v>474</v>
      </c>
      <c r="F174" s="46" t="s">
        <v>500</v>
      </c>
      <c r="G174" s="46" t="s">
        <v>492</v>
      </c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7" t="s">
        <v>614</v>
      </c>
      <c r="S174" s="44" t="s">
        <v>613</v>
      </c>
      <c r="T174" s="44"/>
      <c r="U174" s="46"/>
      <c r="V174" s="44">
        <v>1988</v>
      </c>
      <c r="W174" s="44" t="s">
        <v>599</v>
      </c>
      <c r="X174" s="44" t="s">
        <v>612</v>
      </c>
      <c r="Y174" s="44" t="s">
        <v>611</v>
      </c>
      <c r="Z174" s="44"/>
      <c r="AA174" s="44"/>
      <c r="AB174" s="44"/>
      <c r="AC174" s="1" t="str">
        <f t="shared" si="5"/>
        <v>Univ.Mainz, 1987 Ann.Rept., p.6.(1988)</v>
      </c>
      <c r="AD174" s="1" t="str">
        <f t="shared" si="4"/>
        <v>V.Harms.1988</v>
      </c>
      <c r="AE174" s="34" t="str">
        <f>IF(COUNTIF(EXFOR!G$38:G$39,"*"&amp;AC174&amp;"*")&gt;0,"○",IF(COUNTIF(EXFOR!J$38:J$39,"*"&amp;W174&amp;"*"&amp;V174)&gt;0,"△","×"))</f>
        <v>×</v>
      </c>
    </row>
    <row r="175" spans="1:31" ht="17.25">
      <c r="A175" s="44" t="str">
        <f t="shared" si="6"/>
        <v>22Ne(a,g)26Mg</v>
      </c>
      <c r="B175" s="44">
        <v>10</v>
      </c>
      <c r="C175" s="44">
        <v>22</v>
      </c>
      <c r="D175" s="44" t="s">
        <v>363</v>
      </c>
      <c r="E175" s="44" t="s">
        <v>474</v>
      </c>
      <c r="F175" s="46" t="s">
        <v>610</v>
      </c>
      <c r="G175" s="46" t="s">
        <v>609</v>
      </c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7" t="s">
        <v>608</v>
      </c>
      <c r="S175" s="44" t="s">
        <v>486</v>
      </c>
      <c r="T175" s="44" t="s">
        <v>607</v>
      </c>
      <c r="U175" s="46" t="s">
        <v>606</v>
      </c>
      <c r="V175" s="44">
        <v>1987</v>
      </c>
      <c r="W175" s="44" t="s">
        <v>605</v>
      </c>
      <c r="X175" s="44" t="s">
        <v>604</v>
      </c>
      <c r="Y175" s="53" t="s">
        <v>603</v>
      </c>
      <c r="Z175" s="44"/>
      <c r="AA175" s="44"/>
      <c r="AB175" s="44"/>
      <c r="AC175" s="1" t="str">
        <f t="shared" si="5"/>
        <v>BAP.32,No.4(1987)1037,BH9</v>
      </c>
      <c r="AD175" s="1" t="str">
        <f t="shared" si="4"/>
        <v>M.Wiescher.1987</v>
      </c>
      <c r="AE175" s="34" t="str">
        <f>IF(COUNTIF(EXFOR!G$38:G$39,"*"&amp;AC175&amp;"*")&gt;0,"○",IF(COUNTIF(EXFOR!J$38:J$39,"*"&amp;W175&amp;"*"&amp;V175)&gt;0,"△","×"))</f>
        <v>×</v>
      </c>
    </row>
    <row r="176" spans="1:31" ht="13.5">
      <c r="A176" s="44" t="str">
        <f t="shared" si="6"/>
        <v>22Ne(a,g)26Mg</v>
      </c>
      <c r="B176" s="44">
        <v>10</v>
      </c>
      <c r="C176" s="44">
        <v>22</v>
      </c>
      <c r="D176" s="44" t="s">
        <v>363</v>
      </c>
      <c r="E176" s="44" t="s">
        <v>474</v>
      </c>
      <c r="F176" s="46" t="s">
        <v>350</v>
      </c>
      <c r="G176" s="46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7" t="s">
        <v>812</v>
      </c>
      <c r="S176" s="44" t="s">
        <v>647</v>
      </c>
      <c r="T176" s="44">
        <v>36</v>
      </c>
      <c r="U176" s="46">
        <v>583</v>
      </c>
      <c r="V176" s="44">
        <v>1983</v>
      </c>
      <c r="W176" s="44" t="s">
        <v>815</v>
      </c>
      <c r="X176" s="44" t="s">
        <v>815</v>
      </c>
      <c r="Y176" s="44" t="s">
        <v>815</v>
      </c>
      <c r="Z176" s="44"/>
      <c r="AA176" s="44"/>
      <c r="AB176" s="44"/>
      <c r="AC176" s="1" t="str">
        <f t="shared" si="5"/>
        <v>AUJ.36(1983)583</v>
      </c>
      <c r="AD176" s="1" t="str">
        <f t="shared" si="4"/>
        <v>D.G.Sargood.1983</v>
      </c>
      <c r="AE176" s="34" t="str">
        <f>IF(COUNTIF(EXFOR!G$38:G$39,"*"&amp;AC176&amp;"*")&gt;0,"○",IF(COUNTIF(EXFOR!J$38:J$39,"*"&amp;W176&amp;"*"&amp;V176)&gt;0,"△","×"))</f>
        <v>×</v>
      </c>
    </row>
    <row r="177" spans="1:31" ht="13.5">
      <c r="A177" s="44" t="str">
        <f t="shared" si="6"/>
        <v>22Ne(a,g)26Mg</v>
      </c>
      <c r="B177" s="44">
        <v>10</v>
      </c>
      <c r="C177" s="44">
        <v>22</v>
      </c>
      <c r="D177" s="44" t="s">
        <v>363</v>
      </c>
      <c r="E177" s="44" t="s">
        <v>474</v>
      </c>
      <c r="F177" s="46" t="s">
        <v>439</v>
      </c>
      <c r="G177" s="46" t="s">
        <v>68</v>
      </c>
      <c r="H177" s="44" t="s">
        <v>487</v>
      </c>
      <c r="I177" s="44"/>
      <c r="J177" s="44"/>
      <c r="K177" s="44"/>
      <c r="L177" s="44"/>
      <c r="M177" s="44"/>
      <c r="N177" s="44"/>
      <c r="O177" s="44"/>
      <c r="P177" s="44"/>
      <c r="Q177" s="44"/>
      <c r="R177" s="47" t="s">
        <v>69</v>
      </c>
      <c r="S177" s="44" t="s">
        <v>476</v>
      </c>
      <c r="T177" s="44">
        <v>20</v>
      </c>
      <c r="U177" s="46">
        <v>415</v>
      </c>
      <c r="V177" s="44">
        <v>1979</v>
      </c>
      <c r="W177" s="44" t="s">
        <v>71</v>
      </c>
      <c r="X177" s="44" t="s">
        <v>71</v>
      </c>
      <c r="Y177" s="44" t="s">
        <v>72</v>
      </c>
      <c r="Z177" s="45" t="s">
        <v>135</v>
      </c>
      <c r="AA177" s="44"/>
      <c r="AB177" s="44"/>
      <c r="AC177" s="1" t="str">
        <f t="shared" si="5"/>
        <v>PR/C.20(1979)415</v>
      </c>
      <c r="AD177" s="1" t="str">
        <f t="shared" si="4"/>
        <v>E.Kuhlmann.1979</v>
      </c>
      <c r="AE177" s="34" t="str">
        <f>IF(COUNTIF(EXFOR!G$38:G$39,"*"&amp;AC177&amp;"*")&gt;0,"○",IF(COUNTIF(EXFOR!J$38:J$39,"*"&amp;W177&amp;"*"&amp;V177)&gt;0,"△","×"))</f>
        <v>×</v>
      </c>
    </row>
    <row r="178" spans="1:31" ht="13.5">
      <c r="A178" s="44" t="str">
        <f t="shared" si="6"/>
        <v>22Ne(a,g)26Mg</v>
      </c>
      <c r="B178" s="44">
        <v>10</v>
      </c>
      <c r="C178" s="44">
        <v>22</v>
      </c>
      <c r="D178" s="44" t="s">
        <v>363</v>
      </c>
      <c r="E178" s="44" t="s">
        <v>474</v>
      </c>
      <c r="F178" s="46"/>
      <c r="G178" s="46"/>
      <c r="H178" s="44" t="s">
        <v>487</v>
      </c>
      <c r="I178" s="44"/>
      <c r="J178" s="44"/>
      <c r="K178" s="44"/>
      <c r="L178" s="44"/>
      <c r="M178" s="44"/>
      <c r="N178" s="44"/>
      <c r="O178" s="44"/>
      <c r="P178" s="44"/>
      <c r="Q178" s="44"/>
      <c r="R178" s="47" t="s">
        <v>551</v>
      </c>
      <c r="S178" s="44" t="s">
        <v>552</v>
      </c>
      <c r="T178" s="44"/>
      <c r="U178" s="46"/>
      <c r="V178" s="44"/>
      <c r="W178" s="44"/>
      <c r="X178" s="44"/>
      <c r="Y178" s="44"/>
      <c r="Z178" s="44"/>
      <c r="AA178" s="44"/>
      <c r="AB178" s="44"/>
      <c r="AC178" s="1" t="str">
        <f t="shared" si="5"/>
        <v>JOUR BAPSA 18 1601 EB7.</v>
      </c>
      <c r="AD178" s="1" t="str">
        <f t="shared" si="4"/>
        <v>.</v>
      </c>
      <c r="AE178" s="34" t="str">
        <f>IF(COUNTIF(EXFOR!G$38:G$39,"*"&amp;AC178&amp;"*")&gt;0,"○",IF(COUNTIF(EXFOR!J$38:J$39,"*"&amp;W178&amp;"*"&amp;V178)&gt;0,"△","×"))</f>
        <v>△</v>
      </c>
    </row>
    <row r="179" spans="1:31" ht="13.5">
      <c r="A179" s="44"/>
      <c r="B179" s="44"/>
      <c r="C179" s="44"/>
      <c r="D179" s="44"/>
      <c r="E179" s="44"/>
      <c r="F179" s="46"/>
      <c r="G179" s="46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7"/>
      <c r="S179" s="44"/>
      <c r="T179" s="44"/>
      <c r="U179" s="46"/>
      <c r="V179" s="44"/>
      <c r="W179" s="44"/>
      <c r="X179" s="44"/>
      <c r="Y179" s="44"/>
      <c r="Z179" s="44"/>
      <c r="AA179" s="44"/>
      <c r="AB179" s="44"/>
      <c r="AC179" s="1" t="str">
        <f t="shared" si="5"/>
        <v>.</v>
      </c>
      <c r="AD179" s="1" t="str">
        <f t="shared" si="4"/>
        <v>.</v>
      </c>
      <c r="AE179" s="34"/>
    </row>
    <row r="180" spans="1:31" ht="17.25">
      <c r="A180" s="44" t="s">
        <v>134</v>
      </c>
      <c r="B180" s="44">
        <v>10</v>
      </c>
      <c r="C180" s="44">
        <v>22</v>
      </c>
      <c r="D180" s="44" t="s">
        <v>363</v>
      </c>
      <c r="E180" s="44" t="s">
        <v>464</v>
      </c>
      <c r="F180" s="46" t="s">
        <v>350</v>
      </c>
      <c r="G180" s="46"/>
      <c r="H180" s="44"/>
      <c r="I180" s="44"/>
      <c r="J180" s="44" t="s">
        <v>481</v>
      </c>
      <c r="K180" s="44"/>
      <c r="L180" s="44"/>
      <c r="M180" s="44"/>
      <c r="N180" s="44"/>
      <c r="O180" s="44"/>
      <c r="P180" s="44"/>
      <c r="Q180" s="44"/>
      <c r="R180" s="47" t="s">
        <v>133</v>
      </c>
      <c r="S180" s="44" t="s">
        <v>462</v>
      </c>
      <c r="T180" s="44">
        <v>643</v>
      </c>
      <c r="U180" s="46">
        <v>471</v>
      </c>
      <c r="V180" s="44">
        <v>2006</v>
      </c>
      <c r="W180" s="44" t="s">
        <v>132</v>
      </c>
      <c r="X180" s="44" t="s">
        <v>131</v>
      </c>
      <c r="Y180" s="44" t="s">
        <v>130</v>
      </c>
      <c r="Z180" s="45" t="s">
        <v>129</v>
      </c>
      <c r="AA180" s="44"/>
      <c r="AB180" s="44"/>
      <c r="AC180" s="1" t="str">
        <f t="shared" si="5"/>
        <v>AJ.643(2006)471</v>
      </c>
      <c r="AD180" s="1" t="str">
        <f t="shared" si="4"/>
        <v>A.I.Karakas.2006</v>
      </c>
      <c r="AE180" s="34" t="str">
        <f>IF(COUNTIF(EXFOR!G$41:G$50,"*"&amp;AC180&amp;"*")&gt;0,"○",IF(COUNTIF(EXFOR!J$41:J$50,"*"&amp;W180&amp;"*"&amp;V180)&gt;0,"△","×"))</f>
        <v>×</v>
      </c>
    </row>
    <row r="181" spans="1:31" ht="17.25">
      <c r="A181" s="44" t="str">
        <f aca="true" t="shared" si="7" ref="A181:A213">A$180</f>
        <v>22Ne(a,n)25Mg</v>
      </c>
      <c r="B181" s="44">
        <v>10</v>
      </c>
      <c r="C181" s="44">
        <v>22</v>
      </c>
      <c r="D181" s="44" t="s">
        <v>363</v>
      </c>
      <c r="E181" s="44" t="s">
        <v>464</v>
      </c>
      <c r="F181" s="46" t="s">
        <v>350</v>
      </c>
      <c r="G181" s="46"/>
      <c r="H181" s="44"/>
      <c r="I181" s="44"/>
      <c r="J181" s="44" t="s">
        <v>767</v>
      </c>
      <c r="K181" s="44"/>
      <c r="L181" s="44"/>
      <c r="M181" s="44"/>
      <c r="N181" s="44"/>
      <c r="O181" s="44"/>
      <c r="P181" s="44"/>
      <c r="Q181" s="44"/>
      <c r="R181" s="47" t="s">
        <v>128</v>
      </c>
      <c r="S181" s="44" t="s">
        <v>459</v>
      </c>
      <c r="T181" s="44">
        <v>758</v>
      </c>
      <c r="U181" s="46" t="s">
        <v>127</v>
      </c>
      <c r="V181" s="44">
        <v>2005</v>
      </c>
      <c r="W181" s="44" t="s">
        <v>126</v>
      </c>
      <c r="X181" s="44" t="s">
        <v>125</v>
      </c>
      <c r="Y181" s="44" t="s">
        <v>124</v>
      </c>
      <c r="Z181" s="45" t="s">
        <v>123</v>
      </c>
      <c r="AA181" s="44"/>
      <c r="AB181" s="44"/>
      <c r="AC181" s="1" t="str">
        <f t="shared" si="5"/>
        <v>NP/A.758(2005)541c</v>
      </c>
      <c r="AD181" s="1" t="str">
        <f t="shared" si="4"/>
        <v>M.Pignatari.2005</v>
      </c>
      <c r="AE181" s="34" t="str">
        <f>IF(COUNTIF(EXFOR!G$41:G$50,"*"&amp;AC181&amp;"*")&gt;0,"○",IF(COUNTIF(EXFOR!J$41:J$50,"*"&amp;W181&amp;"*"&amp;V181)&gt;0,"△","×"))</f>
        <v>×</v>
      </c>
    </row>
    <row r="182" spans="1:31" ht="17.25">
      <c r="A182" s="44" t="str">
        <f t="shared" si="7"/>
        <v>22Ne(a,n)25Mg</v>
      </c>
      <c r="B182" s="44">
        <v>10</v>
      </c>
      <c r="C182" s="44">
        <v>22</v>
      </c>
      <c r="D182" s="44" t="s">
        <v>363</v>
      </c>
      <c r="E182" s="44" t="s">
        <v>464</v>
      </c>
      <c r="F182" s="46" t="s">
        <v>350</v>
      </c>
      <c r="G182" s="46"/>
      <c r="H182" s="44"/>
      <c r="I182" s="44"/>
      <c r="J182" s="44" t="s">
        <v>767</v>
      </c>
      <c r="K182" s="44"/>
      <c r="L182" s="44"/>
      <c r="M182" s="44"/>
      <c r="N182" s="44"/>
      <c r="O182" s="44"/>
      <c r="P182" s="44"/>
      <c r="Q182" s="44"/>
      <c r="R182" s="47" t="s">
        <v>122</v>
      </c>
      <c r="S182" s="44" t="s">
        <v>459</v>
      </c>
      <c r="T182" s="44">
        <v>758</v>
      </c>
      <c r="U182" s="46" t="s">
        <v>121</v>
      </c>
      <c r="V182" s="44">
        <v>2005</v>
      </c>
      <c r="W182" s="44" t="s">
        <v>120</v>
      </c>
      <c r="X182" s="44" t="s">
        <v>119</v>
      </c>
      <c r="Y182" s="44" t="s">
        <v>118</v>
      </c>
      <c r="Z182" s="45" t="s">
        <v>117</v>
      </c>
      <c r="AA182" s="44"/>
      <c r="AB182" s="44"/>
      <c r="AC182" s="1" t="str">
        <f t="shared" si="5"/>
        <v>NP/A.758(2005)489c</v>
      </c>
      <c r="AD182" s="1" t="str">
        <f t="shared" si="4"/>
        <v>A.Karakas.2005</v>
      </c>
      <c r="AE182" s="34" t="str">
        <f>IF(COUNTIF(EXFOR!G$41:G$50,"*"&amp;AC182&amp;"*")&gt;0,"○",IF(COUNTIF(EXFOR!J$41:J$50,"*"&amp;W182&amp;"*"&amp;V182)&gt;0,"△","×"))</f>
        <v>×</v>
      </c>
    </row>
    <row r="183" spans="1:31" ht="13.5">
      <c r="A183" s="44" t="str">
        <f t="shared" si="7"/>
        <v>22Ne(a,n)25Mg</v>
      </c>
      <c r="B183" s="44">
        <v>10</v>
      </c>
      <c r="C183" s="44">
        <v>22</v>
      </c>
      <c r="D183" s="44" t="s">
        <v>363</v>
      </c>
      <c r="E183" s="44" t="s">
        <v>464</v>
      </c>
      <c r="F183" s="46" t="s">
        <v>350</v>
      </c>
      <c r="G183" s="46"/>
      <c r="H183" s="44"/>
      <c r="I183" s="44"/>
      <c r="J183" s="44" t="s">
        <v>767</v>
      </c>
      <c r="K183" s="44"/>
      <c r="L183" s="44"/>
      <c r="M183" s="44"/>
      <c r="N183" s="44"/>
      <c r="O183" s="44"/>
      <c r="P183" s="44"/>
      <c r="Q183" s="44"/>
      <c r="R183" s="47" t="s">
        <v>116</v>
      </c>
      <c r="S183" s="44" t="s">
        <v>459</v>
      </c>
      <c r="T183" s="44">
        <v>688</v>
      </c>
      <c r="U183" s="46" t="s">
        <v>115</v>
      </c>
      <c r="V183" s="44">
        <v>2001</v>
      </c>
      <c r="W183" s="44" t="s">
        <v>114</v>
      </c>
      <c r="X183" s="44" t="s">
        <v>113</v>
      </c>
      <c r="Y183" s="44" t="s">
        <v>112</v>
      </c>
      <c r="Z183" s="45" t="s">
        <v>111</v>
      </c>
      <c r="AA183" s="44"/>
      <c r="AB183" s="44"/>
      <c r="AC183" s="1" t="str">
        <f t="shared" si="5"/>
        <v>NP/A.688(2001)74c</v>
      </c>
      <c r="AD183" s="1" t="str">
        <f t="shared" si="4"/>
        <v>M.Rayet.2001</v>
      </c>
      <c r="AE183" s="34" t="str">
        <f>IF(COUNTIF(EXFOR!G$41:G$50,"*"&amp;AC183&amp;"*")&gt;0,"○",IF(COUNTIF(EXFOR!J$41:J$50,"*"&amp;W183&amp;"*"&amp;V183)&gt;0,"△","×"))</f>
        <v>×</v>
      </c>
    </row>
    <row r="184" spans="1:31" ht="17.25">
      <c r="A184" s="44" t="str">
        <f t="shared" si="7"/>
        <v>22Ne(a,n)25Mg</v>
      </c>
      <c r="B184" s="44">
        <v>10</v>
      </c>
      <c r="C184" s="44">
        <v>22</v>
      </c>
      <c r="D184" s="44" t="s">
        <v>363</v>
      </c>
      <c r="E184" s="44" t="s">
        <v>464</v>
      </c>
      <c r="F184" s="46" t="s">
        <v>110</v>
      </c>
      <c r="G184" s="46" t="s">
        <v>109</v>
      </c>
      <c r="H184" s="44" t="s">
        <v>475</v>
      </c>
      <c r="I184" s="44"/>
      <c r="J184" s="44" t="s">
        <v>490</v>
      </c>
      <c r="K184" s="44"/>
      <c r="L184" s="44"/>
      <c r="M184" s="44"/>
      <c r="N184" s="44"/>
      <c r="O184" s="44"/>
      <c r="P184" s="44"/>
      <c r="Q184" s="44"/>
      <c r="R184" s="47" t="s">
        <v>108</v>
      </c>
      <c r="S184" s="44" t="s">
        <v>107</v>
      </c>
      <c r="T184" s="44">
        <v>87</v>
      </c>
      <c r="U184" s="46">
        <v>202501</v>
      </c>
      <c r="V184" s="44">
        <v>2001</v>
      </c>
      <c r="W184" s="44" t="s">
        <v>100</v>
      </c>
      <c r="X184" s="44" t="s">
        <v>106</v>
      </c>
      <c r="Y184" s="53" t="s">
        <v>105</v>
      </c>
      <c r="Z184" s="45" t="s">
        <v>104</v>
      </c>
      <c r="AA184" s="44"/>
      <c r="AB184" s="44"/>
      <c r="AC184" s="1" t="str">
        <f t="shared" si="5"/>
        <v>PRL.87(2001)202501</v>
      </c>
      <c r="AD184" s="1" t="str">
        <f t="shared" si="4"/>
        <v>M.Jaeger.2001</v>
      </c>
      <c r="AE184" s="34" t="str">
        <f>IF(COUNTIF(EXFOR!G$41:G$50,"*"&amp;AC184&amp;"*")&gt;0,"○",IF(COUNTIF(EXFOR!J$41:J$50,"*"&amp;W184&amp;"*"&amp;V184)&gt;0,"△","×"))</f>
        <v>○</v>
      </c>
    </row>
    <row r="185" spans="1:31" ht="17.25">
      <c r="A185" s="44" t="str">
        <f t="shared" si="7"/>
        <v>22Ne(a,n)25Mg</v>
      </c>
      <c r="B185" s="44">
        <v>10</v>
      </c>
      <c r="C185" s="44">
        <v>22</v>
      </c>
      <c r="D185" s="44" t="s">
        <v>363</v>
      </c>
      <c r="E185" s="44" t="s">
        <v>464</v>
      </c>
      <c r="F185" s="46" t="s">
        <v>103</v>
      </c>
      <c r="G185" s="46" t="s">
        <v>495</v>
      </c>
      <c r="H185" s="44" t="s">
        <v>475</v>
      </c>
      <c r="I185" s="44"/>
      <c r="J185" s="44"/>
      <c r="K185" s="44"/>
      <c r="L185" s="44"/>
      <c r="M185" s="44"/>
      <c r="N185" s="44"/>
      <c r="O185" s="44"/>
      <c r="P185" s="44"/>
      <c r="Q185" s="44"/>
      <c r="R185" s="47" t="s">
        <v>102</v>
      </c>
      <c r="S185" s="44" t="s">
        <v>101</v>
      </c>
      <c r="T185" s="44">
        <v>5</v>
      </c>
      <c r="U185" s="46">
        <v>183</v>
      </c>
      <c r="V185" s="44">
        <v>2000</v>
      </c>
      <c r="W185" s="44" t="s">
        <v>100</v>
      </c>
      <c r="X185" s="44" t="s">
        <v>99</v>
      </c>
      <c r="Y185" s="44" t="s">
        <v>98</v>
      </c>
      <c r="Z185" s="44"/>
      <c r="AA185" s="44"/>
      <c r="AB185" s="44"/>
      <c r="AC185" s="1" t="str">
        <f t="shared" si="5"/>
        <v>Trans.Bulg.Nucl.Soc..5(2000)183</v>
      </c>
      <c r="AD185" s="1" t="str">
        <f t="shared" si="4"/>
        <v>M.Jaeger.2000</v>
      </c>
      <c r="AE185" s="34" t="str">
        <f>IF(COUNTIF(EXFOR!G$41:G$50,"*"&amp;AC185&amp;"*")&gt;0,"○",IF(COUNTIF(EXFOR!J$41:J$50,"*"&amp;W185&amp;"*"&amp;V185)&gt;0,"△","×"))</f>
        <v>×</v>
      </c>
    </row>
    <row r="186" spans="1:31" ht="15">
      <c r="A186" s="44" t="str">
        <f t="shared" si="7"/>
        <v>22Ne(a,n)25Mg</v>
      </c>
      <c r="B186" s="44">
        <v>10</v>
      </c>
      <c r="C186" s="44">
        <v>22</v>
      </c>
      <c r="D186" s="44" t="s">
        <v>363</v>
      </c>
      <c r="E186" s="44" t="s">
        <v>464</v>
      </c>
      <c r="F186" s="46" t="s">
        <v>97</v>
      </c>
      <c r="G186" s="46" t="s">
        <v>96</v>
      </c>
      <c r="H186" s="44" t="s">
        <v>475</v>
      </c>
      <c r="I186" s="44" t="s">
        <v>475</v>
      </c>
      <c r="J186" s="44" t="s">
        <v>475</v>
      </c>
      <c r="K186" s="44"/>
      <c r="L186" s="44"/>
      <c r="M186" s="44"/>
      <c r="N186" s="44"/>
      <c r="O186" s="44"/>
      <c r="P186" s="44"/>
      <c r="Q186" s="44"/>
      <c r="R186" s="47" t="s">
        <v>95</v>
      </c>
      <c r="S186" s="44" t="s">
        <v>94</v>
      </c>
      <c r="T186" s="44"/>
      <c r="U186" s="46"/>
      <c r="V186" s="44">
        <v>1993</v>
      </c>
      <c r="W186" s="44" t="s">
        <v>641</v>
      </c>
      <c r="X186" s="44" t="s">
        <v>93</v>
      </c>
      <c r="Y186" s="44" t="s">
        <v>92</v>
      </c>
      <c r="Z186" s="44"/>
      <c r="AA186" s="44"/>
      <c r="AB186" s="44"/>
      <c r="AC186" s="1" t="str">
        <f t="shared" si="5"/>
        <v>Proc.2nd Intern.Symposium on Nuclear Astrophysics, Nuclei in the Cosmos, Karlsruhe, Germany, 6-10 July, 1992, F.Kappeler, K.Wisshak, Eds., IOP Publishing Ltd., Bristol, England, p.197 (1993).(1993)</v>
      </c>
      <c r="AD186" s="1" t="str">
        <f t="shared" si="4"/>
        <v>H.W.Drotleff.1993</v>
      </c>
      <c r="AE186" s="34" t="str">
        <f>IF(COUNTIF(EXFOR!G$41:G$50,"*"&amp;AC186&amp;"*")&gt;0,"○",IF(COUNTIF(EXFOR!J$41:J$50,"*"&amp;W186&amp;"*"&amp;V186)&gt;0,"△","×"))</f>
        <v>△</v>
      </c>
    </row>
    <row r="187" spans="1:31" ht="17.25">
      <c r="A187" s="44" t="str">
        <f t="shared" si="7"/>
        <v>22Ne(a,n)25Mg</v>
      </c>
      <c r="B187" s="44">
        <v>10</v>
      </c>
      <c r="C187" s="44">
        <v>22</v>
      </c>
      <c r="D187" s="44" t="s">
        <v>363</v>
      </c>
      <c r="E187" s="44" t="s">
        <v>464</v>
      </c>
      <c r="F187" s="46" t="s">
        <v>610</v>
      </c>
      <c r="G187" s="46" t="s">
        <v>609</v>
      </c>
      <c r="H187" s="44" t="s">
        <v>487</v>
      </c>
      <c r="I187" s="44"/>
      <c r="J187" s="44"/>
      <c r="K187" s="44"/>
      <c r="L187" s="44"/>
      <c r="M187" s="44"/>
      <c r="N187" s="44"/>
      <c r="O187" s="44"/>
      <c r="P187" s="44"/>
      <c r="Q187" s="44"/>
      <c r="R187" s="47" t="s">
        <v>91</v>
      </c>
      <c r="S187" s="44" t="s">
        <v>476</v>
      </c>
      <c r="T187" s="44">
        <v>43</v>
      </c>
      <c r="U187" s="46">
        <v>2849</v>
      </c>
      <c r="V187" s="44">
        <v>1991</v>
      </c>
      <c r="W187" s="44" t="s">
        <v>599</v>
      </c>
      <c r="X187" s="44" t="s">
        <v>635</v>
      </c>
      <c r="Y187" s="44" t="s">
        <v>90</v>
      </c>
      <c r="Z187" s="45" t="s">
        <v>645</v>
      </c>
      <c r="AA187" s="44"/>
      <c r="AB187" s="44"/>
      <c r="AC187" s="1" t="str">
        <f t="shared" si="5"/>
        <v>PR/C.43(1991)2849</v>
      </c>
      <c r="AD187" s="1" t="str">
        <f t="shared" si="4"/>
        <v>V.Harms.1991</v>
      </c>
      <c r="AE187" s="34" t="str">
        <f>IF(COUNTIF(EXFOR!G$41:G$50,"*"&amp;AC187&amp;"*")&gt;0,"○",IF(COUNTIF(EXFOR!J$41:J$50,"*"&amp;W187&amp;"*"&amp;V187)&gt;0,"△","×"))</f>
        <v>○</v>
      </c>
    </row>
    <row r="188" spans="1:31" ht="17.25">
      <c r="A188" s="44" t="str">
        <f t="shared" si="7"/>
        <v>22Ne(a,n)25Mg</v>
      </c>
      <c r="B188" s="44">
        <v>10</v>
      </c>
      <c r="C188" s="44">
        <v>22</v>
      </c>
      <c r="D188" s="44" t="s">
        <v>363</v>
      </c>
      <c r="E188" s="44" t="s">
        <v>464</v>
      </c>
      <c r="F188" s="46" t="s">
        <v>644</v>
      </c>
      <c r="G188" s="46" t="s">
        <v>643</v>
      </c>
      <c r="H188" s="44" t="s">
        <v>487</v>
      </c>
      <c r="I188" s="44"/>
      <c r="J188" s="44"/>
      <c r="K188" s="44"/>
      <c r="L188" s="44"/>
      <c r="M188" s="44"/>
      <c r="N188" s="44"/>
      <c r="O188" s="44"/>
      <c r="P188" s="44"/>
      <c r="Q188" s="44"/>
      <c r="R188" s="47" t="s">
        <v>642</v>
      </c>
      <c r="S188" s="44" t="s">
        <v>501</v>
      </c>
      <c r="T188" s="44">
        <v>338</v>
      </c>
      <c r="U188" s="46">
        <v>367</v>
      </c>
      <c r="V188" s="44">
        <v>1991</v>
      </c>
      <c r="W188" s="44" t="s">
        <v>641</v>
      </c>
      <c r="X188" s="44" t="s">
        <v>640</v>
      </c>
      <c r="Y188" s="44" t="s">
        <v>639</v>
      </c>
      <c r="Z188" s="44"/>
      <c r="AA188" s="44"/>
      <c r="AB188" s="44"/>
      <c r="AC188" s="1" t="str">
        <f t="shared" si="5"/>
        <v>ZP/A.338(1991)367</v>
      </c>
      <c r="AD188" s="1" t="str">
        <f t="shared" si="4"/>
        <v>H.W.Drotleff.1991</v>
      </c>
      <c r="AE188" s="34" t="str">
        <f>IF(COUNTIF(EXFOR!G$41:G$50,"*"&amp;AC188&amp;"*")&gt;0,"○",IF(COUNTIF(EXFOR!J$41:J$50,"*"&amp;W188&amp;"*"&amp;V188)&gt;0,"△","×"))</f>
        <v>○</v>
      </c>
    </row>
    <row r="189" spans="1:31" ht="17.25">
      <c r="A189" s="44" t="str">
        <f t="shared" si="7"/>
        <v>22Ne(a,n)25Mg</v>
      </c>
      <c r="B189" s="44">
        <v>10</v>
      </c>
      <c r="C189" s="44">
        <v>22</v>
      </c>
      <c r="D189" s="44" t="s">
        <v>363</v>
      </c>
      <c r="E189" s="44" t="s">
        <v>464</v>
      </c>
      <c r="F189" s="46" t="s">
        <v>638</v>
      </c>
      <c r="G189" s="46" t="s">
        <v>609</v>
      </c>
      <c r="H189" s="44" t="s">
        <v>487</v>
      </c>
      <c r="I189" s="44"/>
      <c r="J189" s="44"/>
      <c r="K189" s="44"/>
      <c r="L189" s="44"/>
      <c r="M189" s="44"/>
      <c r="N189" s="44"/>
      <c r="O189" s="44"/>
      <c r="P189" s="44"/>
      <c r="Q189" s="44"/>
      <c r="R189" s="47" t="s">
        <v>637</v>
      </c>
      <c r="S189" s="44" t="s">
        <v>636</v>
      </c>
      <c r="T189" s="44"/>
      <c r="U189" s="46"/>
      <c r="V189" s="44">
        <v>1990</v>
      </c>
      <c r="W189" s="44" t="s">
        <v>599</v>
      </c>
      <c r="X189" s="44" t="s">
        <v>635</v>
      </c>
      <c r="Y189" s="44" t="s">
        <v>634</v>
      </c>
      <c r="Z189" s="44"/>
      <c r="AA189" s="44"/>
      <c r="AB189" s="44"/>
      <c r="AC189" s="1" t="str">
        <f t="shared" si="5"/>
        <v>Univ.Mainz, 1989 Ann.Rept., p.8.(1990)</v>
      </c>
      <c r="AD189" s="1" t="str">
        <f t="shared" si="4"/>
        <v>V.Harms.1990</v>
      </c>
      <c r="AE189" s="34" t="str">
        <f>IF(COUNTIF(EXFOR!G$41:G$50,"*"&amp;AC189&amp;"*")&gt;0,"○",IF(COUNTIF(EXFOR!J$41:J$50,"*"&amp;W189&amp;"*"&amp;V189)&gt;0,"△","×"))</f>
        <v>×</v>
      </c>
    </row>
    <row r="190" spans="1:31" ht="17.25">
      <c r="A190" s="44" t="str">
        <f t="shared" si="7"/>
        <v>22Ne(a,n)25Mg</v>
      </c>
      <c r="B190" s="44">
        <v>10</v>
      </c>
      <c r="C190" s="44">
        <v>22</v>
      </c>
      <c r="D190" s="44" t="s">
        <v>363</v>
      </c>
      <c r="E190" s="44" t="s">
        <v>464</v>
      </c>
      <c r="F190" s="46" t="s">
        <v>427</v>
      </c>
      <c r="G190" s="46" t="s">
        <v>633</v>
      </c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7" t="s">
        <v>632</v>
      </c>
      <c r="S190" s="44" t="s">
        <v>486</v>
      </c>
      <c r="T190" s="44" t="s">
        <v>631</v>
      </c>
      <c r="U190" s="46" t="s">
        <v>630</v>
      </c>
      <c r="V190" s="44">
        <v>1990</v>
      </c>
      <c r="W190" s="44" t="s">
        <v>629</v>
      </c>
      <c r="X190" s="44" t="s">
        <v>628</v>
      </c>
      <c r="Y190" s="44" t="s">
        <v>627</v>
      </c>
      <c r="Z190" s="44"/>
      <c r="AA190" s="44"/>
      <c r="AB190" s="44"/>
      <c r="AC190" s="1" t="str">
        <f t="shared" si="5"/>
        <v>BAP.35,No.8(1990)1674,DD4</v>
      </c>
      <c r="AD190" s="1" t="str">
        <f t="shared" si="4"/>
        <v>U.Giesen.1990</v>
      </c>
      <c r="AE190" s="34" t="str">
        <f>IF(COUNTIF(EXFOR!G$41:G$50,"*"&amp;AC190&amp;"*")&gt;0,"○",IF(COUNTIF(EXFOR!J$41:J$50,"*"&amp;W190&amp;"*"&amp;V190)&gt;0,"△","×"))</f>
        <v>×</v>
      </c>
    </row>
    <row r="191" spans="1:31" ht="15.75">
      <c r="A191" s="44" t="str">
        <f t="shared" si="7"/>
        <v>22Ne(a,n)25Mg</v>
      </c>
      <c r="B191" s="44">
        <v>10</v>
      </c>
      <c r="C191" s="44">
        <v>22</v>
      </c>
      <c r="D191" s="44" t="s">
        <v>363</v>
      </c>
      <c r="E191" s="44" t="s">
        <v>464</v>
      </c>
      <c r="F191" s="46" t="s">
        <v>626</v>
      </c>
      <c r="G191" s="46" t="s">
        <v>625</v>
      </c>
      <c r="H191" s="44" t="s">
        <v>487</v>
      </c>
      <c r="I191" s="44"/>
      <c r="J191" s="44" t="s">
        <v>490</v>
      </c>
      <c r="K191" s="44"/>
      <c r="L191" s="44"/>
      <c r="M191" s="44"/>
      <c r="N191" s="44"/>
      <c r="O191" s="44"/>
      <c r="P191" s="44"/>
      <c r="Q191" s="44"/>
      <c r="R191" s="47" t="s">
        <v>624</v>
      </c>
      <c r="S191" s="44" t="s">
        <v>501</v>
      </c>
      <c r="T191" s="44">
        <v>334</v>
      </c>
      <c r="U191" s="46">
        <v>491</v>
      </c>
      <c r="V191" s="44">
        <v>1989</v>
      </c>
      <c r="W191" s="44" t="s">
        <v>623</v>
      </c>
      <c r="X191" s="44" t="s">
        <v>622</v>
      </c>
      <c r="Y191" s="44" t="s">
        <v>621</v>
      </c>
      <c r="Z191" s="44"/>
      <c r="AA191" s="44"/>
      <c r="AB191" s="44"/>
      <c r="AC191" s="1" t="str">
        <f t="shared" si="5"/>
        <v>ZP/A.334(1989)491</v>
      </c>
      <c r="AD191" s="1" t="str">
        <f t="shared" si="4"/>
        <v>K.Wolke.1989</v>
      </c>
      <c r="AE191" s="34" t="str">
        <f>IF(COUNTIF(EXFOR!G$41:G$50,"*"&amp;AC191&amp;"*")&gt;0,"○",IF(COUNTIF(EXFOR!J$41:J$50,"*"&amp;W191&amp;"*"&amp;V191)&gt;0,"△","×"))</f>
        <v>○</v>
      </c>
    </row>
    <row r="192" spans="1:31" ht="17.25">
      <c r="A192" s="44" t="str">
        <f t="shared" si="7"/>
        <v>22Ne(a,n)25Mg</v>
      </c>
      <c r="B192" s="44">
        <v>10</v>
      </c>
      <c r="C192" s="44">
        <v>22</v>
      </c>
      <c r="D192" s="44" t="s">
        <v>363</v>
      </c>
      <c r="E192" s="44" t="s">
        <v>464</v>
      </c>
      <c r="F192" s="46" t="s">
        <v>702</v>
      </c>
      <c r="G192" s="46"/>
      <c r="H192" s="44"/>
      <c r="I192" s="44"/>
      <c r="J192" s="44" t="s">
        <v>475</v>
      </c>
      <c r="K192" s="44"/>
      <c r="L192" s="44"/>
      <c r="M192" s="44"/>
      <c r="N192" s="44"/>
      <c r="O192" s="44"/>
      <c r="P192" s="44"/>
      <c r="Q192" s="44"/>
      <c r="R192" s="47" t="s">
        <v>620</v>
      </c>
      <c r="S192" s="44" t="s">
        <v>486</v>
      </c>
      <c r="T192" s="44" t="s">
        <v>619</v>
      </c>
      <c r="U192" s="46" t="s">
        <v>618</v>
      </c>
      <c r="V192" s="44">
        <v>1989</v>
      </c>
      <c r="W192" s="44" t="s">
        <v>617</v>
      </c>
      <c r="X192" s="44" t="s">
        <v>616</v>
      </c>
      <c r="Y192" s="44" t="s">
        <v>615</v>
      </c>
      <c r="Z192" s="44"/>
      <c r="AA192" s="44"/>
      <c r="AB192" s="44"/>
      <c r="AC192" s="1" t="str">
        <f t="shared" si="5"/>
        <v>BAP.34,No.4(1989)1192,E10 4</v>
      </c>
      <c r="AD192" s="1" t="str">
        <f aca="true" t="shared" si="8" ref="AD192:AD213">W192&amp;"."&amp;V192</f>
        <v>H.P.Trautvetter.1989</v>
      </c>
      <c r="AE192" s="34" t="str">
        <f>IF(COUNTIF(EXFOR!G$41:G$50,"*"&amp;AC192&amp;"*")&gt;0,"○",IF(COUNTIF(EXFOR!J$41:J$50,"*"&amp;W192&amp;"*"&amp;V192)&gt;0,"△","×"))</f>
        <v>×</v>
      </c>
    </row>
    <row r="193" spans="1:31" ht="17.25">
      <c r="A193" s="44" t="str">
        <f t="shared" si="7"/>
        <v>22Ne(a,n)25Mg</v>
      </c>
      <c r="B193" s="44">
        <v>10</v>
      </c>
      <c r="C193" s="44">
        <v>22</v>
      </c>
      <c r="D193" s="44" t="s">
        <v>363</v>
      </c>
      <c r="E193" s="44" t="s">
        <v>464</v>
      </c>
      <c r="F193" s="46" t="s">
        <v>500</v>
      </c>
      <c r="G193" s="46" t="s">
        <v>492</v>
      </c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7" t="s">
        <v>614</v>
      </c>
      <c r="S193" s="44" t="s">
        <v>613</v>
      </c>
      <c r="T193" s="44"/>
      <c r="U193" s="46"/>
      <c r="V193" s="44">
        <v>1988</v>
      </c>
      <c r="W193" s="44" t="s">
        <v>599</v>
      </c>
      <c r="X193" s="44" t="s">
        <v>612</v>
      </c>
      <c r="Y193" s="44" t="s">
        <v>611</v>
      </c>
      <c r="Z193" s="44"/>
      <c r="AA193" s="44"/>
      <c r="AB193" s="44"/>
      <c r="AC193" s="1" t="str">
        <f t="shared" si="5"/>
        <v>Univ.Mainz, 1987 Ann.Rept., p.6.(1988)</v>
      </c>
      <c r="AD193" s="1" t="str">
        <f t="shared" si="8"/>
        <v>V.Harms.1988</v>
      </c>
      <c r="AE193" s="34" t="str">
        <f>IF(COUNTIF(EXFOR!G$41:G$50,"*"&amp;AC193&amp;"*")&gt;0,"○",IF(COUNTIF(EXFOR!J$41:J$50,"*"&amp;W193&amp;"*"&amp;V193)&gt;0,"△","×"))</f>
        <v>×</v>
      </c>
    </row>
    <row r="194" spans="1:31" ht="17.25">
      <c r="A194" s="44" t="str">
        <f t="shared" si="7"/>
        <v>22Ne(a,n)25Mg</v>
      </c>
      <c r="B194" s="44">
        <v>10</v>
      </c>
      <c r="C194" s="44">
        <v>22</v>
      </c>
      <c r="D194" s="44" t="s">
        <v>363</v>
      </c>
      <c r="E194" s="44" t="s">
        <v>464</v>
      </c>
      <c r="F194" s="46" t="s">
        <v>610</v>
      </c>
      <c r="G194" s="46" t="s">
        <v>609</v>
      </c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7" t="s">
        <v>608</v>
      </c>
      <c r="S194" s="44" t="s">
        <v>486</v>
      </c>
      <c r="T194" s="44" t="s">
        <v>607</v>
      </c>
      <c r="U194" s="46" t="s">
        <v>606</v>
      </c>
      <c r="V194" s="44">
        <v>1987</v>
      </c>
      <c r="W194" s="44" t="s">
        <v>605</v>
      </c>
      <c r="X194" s="44" t="s">
        <v>604</v>
      </c>
      <c r="Y194" s="53" t="s">
        <v>603</v>
      </c>
      <c r="Z194" s="44"/>
      <c r="AA194" s="44"/>
      <c r="AB194" s="44"/>
      <c r="AC194" s="1" t="str">
        <f t="shared" si="5"/>
        <v>BAP.32,No.4(1987)1037,BH9</v>
      </c>
      <c r="AD194" s="1" t="str">
        <f t="shared" si="8"/>
        <v>M.Wiescher.1987</v>
      </c>
      <c r="AE194" s="34" t="str">
        <f>IF(COUNTIF(EXFOR!G$41:G$50,"*"&amp;AC194&amp;"*")&gt;0,"○",IF(COUNTIF(EXFOR!J$41:J$50,"*"&amp;W194&amp;"*"&amp;V194)&gt;0,"△","×"))</f>
        <v>×</v>
      </c>
    </row>
    <row r="195" spans="1:31" s="49" customFormat="1" ht="17.25">
      <c r="A195" s="50" t="str">
        <f t="shared" si="7"/>
        <v>22Ne(a,n)25Mg</v>
      </c>
      <c r="B195" s="50">
        <v>10</v>
      </c>
      <c r="C195" s="50">
        <v>22</v>
      </c>
      <c r="D195" s="50" t="s">
        <v>363</v>
      </c>
      <c r="E195" s="50" t="s">
        <v>464</v>
      </c>
      <c r="F195" s="51" t="s">
        <v>602</v>
      </c>
      <c r="G195" s="51"/>
      <c r="H195" s="50" t="s">
        <v>487</v>
      </c>
      <c r="I195" s="50"/>
      <c r="J195" s="50"/>
      <c r="K195" s="50"/>
      <c r="L195" s="50"/>
      <c r="M195" s="50"/>
      <c r="N195" s="50"/>
      <c r="O195" s="50"/>
      <c r="P195" s="50"/>
      <c r="Q195" s="50"/>
      <c r="R195" s="52" t="s">
        <v>601</v>
      </c>
      <c r="S195" s="50" t="s">
        <v>600</v>
      </c>
      <c r="T195" s="50"/>
      <c r="U195" s="51"/>
      <c r="V195" s="50">
        <v>1986</v>
      </c>
      <c r="W195" s="50" t="s">
        <v>599</v>
      </c>
      <c r="X195" s="50" t="s">
        <v>598</v>
      </c>
      <c r="Y195" s="50" t="s">
        <v>597</v>
      </c>
      <c r="Z195" s="50"/>
      <c r="AA195" s="50" t="s">
        <v>596</v>
      </c>
      <c r="AB195" s="50"/>
      <c r="AC195" s="1" t="str">
        <f t="shared" si="5"/>
        <v>Univ.Mainz, 1985 Ann.Rept., p.11.(1986)</v>
      </c>
      <c r="AD195" s="1" t="str">
        <f t="shared" si="8"/>
        <v>V.Harms.1986</v>
      </c>
      <c r="AE195" s="34" t="str">
        <f>IF(COUNTIF(EXFOR!G$41:G$50,"*"&amp;AC195&amp;"*")&gt;0,"○",IF(COUNTIF(EXFOR!J$41:J$50,"*"&amp;W195&amp;"*"&amp;V195)&gt;0,"△","×"))</f>
        <v>×</v>
      </c>
    </row>
    <row r="196" spans="1:31" ht="13.5">
      <c r="A196" s="48" t="str">
        <f t="shared" si="7"/>
        <v>22Ne(a,n)25Mg</v>
      </c>
      <c r="B196" s="48">
        <v>10</v>
      </c>
      <c r="C196" s="48">
        <v>22</v>
      </c>
      <c r="D196" s="48" t="s">
        <v>363</v>
      </c>
      <c r="E196" s="48" t="s">
        <v>464</v>
      </c>
      <c r="F196" s="46" t="s">
        <v>350</v>
      </c>
      <c r="G196" s="46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7" t="s">
        <v>812</v>
      </c>
      <c r="S196" s="44" t="s">
        <v>647</v>
      </c>
      <c r="T196" s="44">
        <v>36</v>
      </c>
      <c r="U196" s="46">
        <v>583</v>
      </c>
      <c r="V196" s="44">
        <v>1983</v>
      </c>
      <c r="W196" s="44" t="s">
        <v>815</v>
      </c>
      <c r="X196" s="44" t="s">
        <v>815</v>
      </c>
      <c r="Y196" s="44" t="s">
        <v>816</v>
      </c>
      <c r="Z196" s="44"/>
      <c r="AA196" s="44"/>
      <c r="AB196" s="44"/>
      <c r="AC196" s="1" t="str">
        <f t="shared" si="5"/>
        <v>AUJ.36(1983)583</v>
      </c>
      <c r="AD196" s="1" t="str">
        <f t="shared" si="8"/>
        <v>D.G.Sargood.1983</v>
      </c>
      <c r="AE196" s="34" t="str">
        <f>IF(COUNTIF(EXFOR!G$41:G$50,"*"&amp;AC196&amp;"*")&gt;0,"○",IF(COUNTIF(EXFOR!J$41:J$50,"*"&amp;W196&amp;"*"&amp;V196)&gt;0,"△","×"))</f>
        <v>×</v>
      </c>
    </row>
    <row r="197" spans="1:31" ht="13.5">
      <c r="A197" s="48" t="str">
        <f t="shared" si="7"/>
        <v>22Ne(a,n)25Mg</v>
      </c>
      <c r="B197" s="48">
        <v>10</v>
      </c>
      <c r="C197" s="48">
        <v>22</v>
      </c>
      <c r="D197" s="48" t="s">
        <v>363</v>
      </c>
      <c r="E197" s="48" t="s">
        <v>464</v>
      </c>
      <c r="F197" s="46" t="s">
        <v>479</v>
      </c>
      <c r="G197" s="46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7" t="s">
        <v>595</v>
      </c>
      <c r="S197" s="44" t="s">
        <v>594</v>
      </c>
      <c r="T197" s="44"/>
      <c r="U197" s="46"/>
      <c r="V197" s="44"/>
      <c r="W197" s="44"/>
      <c r="X197" s="44"/>
      <c r="Y197" s="44"/>
      <c r="Z197" s="44"/>
      <c r="AA197" s="44"/>
      <c r="AB197" s="44"/>
      <c r="AC197" s="1" t="str">
        <f t="shared" si="5"/>
        <v>CONF Florence(Medium-Light Nuclei) Proc,P447,Ropke.</v>
      </c>
      <c r="AD197" s="1" t="str">
        <f t="shared" si="8"/>
        <v>.</v>
      </c>
      <c r="AE197" s="34" t="str">
        <f>IF(COUNTIF(EXFOR!G$41:G$50,"*"&amp;AC197&amp;"*")&gt;0,"○",IF(COUNTIF(EXFOR!J$41:J$50,"*"&amp;W197&amp;"*"&amp;V197)&gt;0,"△","×"))</f>
        <v>△</v>
      </c>
    </row>
    <row r="198" spans="1:31" ht="15">
      <c r="A198" s="48" t="str">
        <f t="shared" si="7"/>
        <v>22Ne(a,n)25Mg</v>
      </c>
      <c r="B198" s="48">
        <v>10</v>
      </c>
      <c r="C198" s="48">
        <v>22</v>
      </c>
      <c r="D198" s="48" t="s">
        <v>363</v>
      </c>
      <c r="E198" s="48" t="s">
        <v>464</v>
      </c>
      <c r="F198" s="46"/>
      <c r="G198" s="46" t="s">
        <v>491</v>
      </c>
      <c r="H198" s="44" t="s">
        <v>426</v>
      </c>
      <c r="I198" s="44"/>
      <c r="J198" s="44"/>
      <c r="K198" s="44"/>
      <c r="L198" s="44"/>
      <c r="M198" s="44"/>
      <c r="N198" s="44"/>
      <c r="O198" s="44"/>
      <c r="P198" s="44"/>
      <c r="Q198" s="44"/>
      <c r="R198" s="47" t="s">
        <v>912</v>
      </c>
      <c r="S198" s="44" t="s">
        <v>382</v>
      </c>
      <c r="T198" s="44">
        <v>30</v>
      </c>
      <c r="U198" s="46">
        <v>59</v>
      </c>
      <c r="V198" s="44">
        <v>1977</v>
      </c>
      <c r="W198" s="44" t="s">
        <v>914</v>
      </c>
      <c r="X198" s="44" t="s">
        <v>915</v>
      </c>
      <c r="Y198" s="44" t="s">
        <v>44</v>
      </c>
      <c r="Z198" s="44"/>
      <c r="AA198" s="44"/>
      <c r="AB198" s="44"/>
      <c r="AC198" s="1" t="str">
        <f t="shared" si="5"/>
        <v>AKE.30(1977)59</v>
      </c>
      <c r="AD198" s="1" t="str">
        <f t="shared" si="8"/>
        <v>H.Liskien.1977</v>
      </c>
      <c r="AE198" s="34" t="str">
        <f>IF(COUNTIF(EXFOR!G$41:G$50,"*"&amp;AC198&amp;"*")&gt;0,"○",IF(COUNTIF(EXFOR!J$41:J$50,"*"&amp;W198&amp;"*"&amp;V198)&gt;0,"△","×"))</f>
        <v>×</v>
      </c>
    </row>
    <row r="199" spans="1:31" ht="15.75">
      <c r="A199" s="48" t="str">
        <f t="shared" si="7"/>
        <v>22Ne(a,n)25Mg</v>
      </c>
      <c r="B199" s="48">
        <v>10</v>
      </c>
      <c r="C199" s="48">
        <v>22</v>
      </c>
      <c r="D199" s="48" t="s">
        <v>363</v>
      </c>
      <c r="E199" s="48" t="s">
        <v>464</v>
      </c>
      <c r="F199" s="46" t="s">
        <v>489</v>
      </c>
      <c r="G199" s="46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7" t="s">
        <v>43</v>
      </c>
      <c r="S199" s="44" t="s">
        <v>42</v>
      </c>
      <c r="T199" s="44">
        <v>14</v>
      </c>
      <c r="U199" s="46">
        <v>193</v>
      </c>
      <c r="V199" s="44">
        <v>1976</v>
      </c>
      <c r="W199" s="44" t="s">
        <v>41</v>
      </c>
      <c r="X199" s="44" t="s">
        <v>40</v>
      </c>
      <c r="Y199" s="44" t="s">
        <v>39</v>
      </c>
      <c r="Z199" s="44"/>
      <c r="AA199" s="44"/>
      <c r="AB199" s="44"/>
      <c r="AC199" s="1" t="str">
        <f t="shared" si="5"/>
        <v>PS.14(1976)193</v>
      </c>
      <c r="AD199" s="1" t="str">
        <f t="shared" si="8"/>
        <v>J.E.Christiansson.1976</v>
      </c>
      <c r="AE199" s="34" t="str">
        <f>IF(COUNTIF(EXFOR!G$41:G$50,"*"&amp;AC199&amp;"*")&gt;0,"○",IF(COUNTIF(EXFOR!J$41:J$50,"*"&amp;W199&amp;"*"&amp;V199)&gt;0,"△","×"))</f>
        <v>×</v>
      </c>
    </row>
    <row r="200" spans="1:31" ht="15.75">
      <c r="A200" s="48" t="str">
        <f t="shared" si="7"/>
        <v>22Ne(a,n)25Mg</v>
      </c>
      <c r="B200" s="48">
        <v>10</v>
      </c>
      <c r="C200" s="48">
        <v>22</v>
      </c>
      <c r="D200" s="48" t="s">
        <v>363</v>
      </c>
      <c r="E200" s="48" t="s">
        <v>464</v>
      </c>
      <c r="F200" s="46" t="s">
        <v>38</v>
      </c>
      <c r="G200" s="46" t="s">
        <v>37</v>
      </c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7" t="s">
        <v>36</v>
      </c>
      <c r="S200" s="44" t="s">
        <v>470</v>
      </c>
      <c r="T200" s="44">
        <v>266</v>
      </c>
      <c r="U200" s="46">
        <v>55</v>
      </c>
      <c r="V200" s="44">
        <v>1974</v>
      </c>
      <c r="W200" s="44" t="s">
        <v>35</v>
      </c>
      <c r="X200" s="44" t="s">
        <v>34</v>
      </c>
      <c r="Y200" s="44" t="s">
        <v>33</v>
      </c>
      <c r="Z200" s="44"/>
      <c r="AA200" s="44"/>
      <c r="AB200" s="44"/>
      <c r="AC200" s="1" t="str">
        <f t="shared" si="5"/>
        <v>ZP.266(1974)55</v>
      </c>
      <c r="AD200" s="1" t="str">
        <f t="shared" si="8"/>
        <v>H.Ropke.1974</v>
      </c>
      <c r="AE200" s="34" t="str">
        <f>IF(COUNTIF(EXFOR!G$41:G$50,"*"&amp;AC200&amp;"*")&gt;0,"○",IF(COUNTIF(EXFOR!J$41:J$50,"*"&amp;W200&amp;"*"&amp;V200)&gt;0,"△","×"))</f>
        <v>×</v>
      </c>
    </row>
    <row r="201" spans="1:31" ht="17.25">
      <c r="A201" s="48" t="str">
        <f t="shared" si="7"/>
        <v>22Ne(a,n)25Mg</v>
      </c>
      <c r="B201" s="48">
        <v>10</v>
      </c>
      <c r="C201" s="48">
        <v>22</v>
      </c>
      <c r="D201" s="48" t="s">
        <v>363</v>
      </c>
      <c r="E201" s="48" t="s">
        <v>464</v>
      </c>
      <c r="F201" s="46"/>
      <c r="G201" s="46" t="s">
        <v>488</v>
      </c>
      <c r="H201" s="44" t="s">
        <v>487</v>
      </c>
      <c r="I201" s="44" t="s">
        <v>490</v>
      </c>
      <c r="J201" s="44"/>
      <c r="K201" s="44"/>
      <c r="L201" s="44"/>
      <c r="M201" s="44"/>
      <c r="N201" s="44"/>
      <c r="O201" s="44"/>
      <c r="P201" s="44"/>
      <c r="Q201" s="44"/>
      <c r="R201" s="47" t="s">
        <v>917</v>
      </c>
      <c r="S201" s="44" t="s">
        <v>459</v>
      </c>
      <c r="T201" s="44">
        <v>226</v>
      </c>
      <c r="U201" s="46">
        <v>493</v>
      </c>
      <c r="V201" s="44">
        <v>1974</v>
      </c>
      <c r="W201" s="44" t="s">
        <v>919</v>
      </c>
      <c r="X201" s="44" t="s">
        <v>920</v>
      </c>
      <c r="Y201" s="44" t="s">
        <v>32</v>
      </c>
      <c r="Z201" s="45" t="s">
        <v>31</v>
      </c>
      <c r="AA201" s="44"/>
      <c r="AB201" s="44"/>
      <c r="AC201" s="1" t="str">
        <f t="shared" si="5"/>
        <v>NP/A.226(1974)493</v>
      </c>
      <c r="AD201" s="1" t="str">
        <f t="shared" si="8"/>
        <v>H.-B.Mak.1974</v>
      </c>
      <c r="AE201" s="34" t="str">
        <f>IF(COUNTIF(EXFOR!G$41:G$50,"*"&amp;AC201&amp;"*")&gt;0,"○",IF(COUNTIF(EXFOR!J$41:J$50,"*"&amp;W201&amp;"*"&amp;V201)&gt;0,"△","×"))</f>
        <v>×</v>
      </c>
    </row>
    <row r="202" spans="1:31" ht="13.5">
      <c r="A202" s="48" t="str">
        <f t="shared" si="7"/>
        <v>22Ne(a,n)25Mg</v>
      </c>
      <c r="B202" s="48">
        <v>10</v>
      </c>
      <c r="C202" s="48">
        <v>22</v>
      </c>
      <c r="D202" s="48" t="s">
        <v>363</v>
      </c>
      <c r="E202" s="48" t="s">
        <v>464</v>
      </c>
      <c r="F202" s="46" t="s">
        <v>30</v>
      </c>
      <c r="G202" s="46" t="s">
        <v>29</v>
      </c>
      <c r="H202" s="44"/>
      <c r="I202" s="44"/>
      <c r="J202" s="44"/>
      <c r="K202" s="44"/>
      <c r="L202" s="44" t="s">
        <v>475</v>
      </c>
      <c r="M202" s="44"/>
      <c r="N202" s="44"/>
      <c r="O202" s="44"/>
      <c r="P202" s="44"/>
      <c r="Q202" s="44"/>
      <c r="R202" s="47" t="s">
        <v>28</v>
      </c>
      <c r="S202" s="44" t="s">
        <v>27</v>
      </c>
      <c r="T202" s="44"/>
      <c r="U202" s="46"/>
      <c r="V202" s="44"/>
      <c r="W202" s="44"/>
      <c r="X202" s="44"/>
      <c r="Y202" s="44"/>
      <c r="Z202" s="44"/>
      <c r="AA202" s="44"/>
      <c r="AB202" s="44"/>
      <c r="AC202" s="1" t="str">
        <f t="shared" si="5"/>
        <v>CONF Amsterdam(Nucl Structure,Spectrosc),Vol1 P77.</v>
      </c>
      <c r="AD202" s="1" t="str">
        <f t="shared" si="8"/>
        <v>.</v>
      </c>
      <c r="AE202" s="34" t="str">
        <f>IF(COUNTIF(EXFOR!G$41:G$50,"*"&amp;AC202&amp;"*")&gt;0,"○",IF(COUNTIF(EXFOR!J$41:J$50,"*"&amp;W202&amp;"*"&amp;V202)&gt;0,"△","×"))</f>
        <v>△</v>
      </c>
    </row>
    <row r="203" spans="1:31" ht="13.5">
      <c r="A203" s="48" t="str">
        <f t="shared" si="7"/>
        <v>22Ne(a,n)25Mg</v>
      </c>
      <c r="B203" s="48">
        <v>10</v>
      </c>
      <c r="C203" s="48">
        <v>22</v>
      </c>
      <c r="D203" s="48" t="s">
        <v>363</v>
      </c>
      <c r="E203" s="48" t="s">
        <v>464</v>
      </c>
      <c r="F203" s="46"/>
      <c r="G203" s="46"/>
      <c r="H203" s="44" t="s">
        <v>487</v>
      </c>
      <c r="I203" s="44"/>
      <c r="J203" s="44"/>
      <c r="K203" s="44"/>
      <c r="L203" s="44"/>
      <c r="M203" s="44"/>
      <c r="N203" s="44"/>
      <c r="O203" s="44"/>
      <c r="P203" s="44"/>
      <c r="Q203" s="44"/>
      <c r="R203" s="47" t="s">
        <v>923</v>
      </c>
      <c r="S203" s="44" t="s">
        <v>924</v>
      </c>
      <c r="T203" s="44"/>
      <c r="U203" s="46"/>
      <c r="V203" s="44"/>
      <c r="W203" s="44"/>
      <c r="X203" s="44"/>
      <c r="Y203" s="44"/>
      <c r="Z203" s="44"/>
      <c r="AA203" s="44"/>
      <c r="AB203" s="44"/>
      <c r="AC203" s="1" t="str">
        <f t="shared" si="5"/>
        <v>PREPRINT J K Bair,12/7/73.</v>
      </c>
      <c r="AD203" s="1" t="str">
        <f t="shared" si="8"/>
        <v>.</v>
      </c>
      <c r="AE203" s="34" t="str">
        <f>IF(COUNTIF(EXFOR!G$41:G$50,"*"&amp;AC203&amp;"*")&gt;0,"○",IF(COUNTIF(EXFOR!J$41:J$50,"*"&amp;W203&amp;"*"&amp;V203)&gt;0,"△","×"))</f>
        <v>△</v>
      </c>
    </row>
    <row r="204" spans="1:31" ht="13.5">
      <c r="A204" s="48" t="str">
        <f t="shared" si="7"/>
        <v>22Ne(a,n)25Mg</v>
      </c>
      <c r="B204" s="48">
        <v>10</v>
      </c>
      <c r="C204" s="48">
        <v>22</v>
      </c>
      <c r="D204" s="48" t="s">
        <v>363</v>
      </c>
      <c r="E204" s="48" t="s">
        <v>464</v>
      </c>
      <c r="F204" s="46"/>
      <c r="G204" s="46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7" t="s">
        <v>26</v>
      </c>
      <c r="S204" s="44" t="s">
        <v>25</v>
      </c>
      <c r="T204" s="44"/>
      <c r="U204" s="46"/>
      <c r="V204" s="44"/>
      <c r="W204" s="44"/>
      <c r="X204" s="44"/>
      <c r="Y204" s="44"/>
      <c r="Z204" s="44"/>
      <c r="AA204" s="44"/>
      <c r="AB204" s="44"/>
      <c r="AC204" s="1" t="str">
        <f t="shared" si="5"/>
        <v>JOUR ZEPYA 264 No5 abstracts.</v>
      </c>
      <c r="AD204" s="1" t="str">
        <f t="shared" si="8"/>
        <v>.</v>
      </c>
      <c r="AE204" s="34" t="str">
        <f>IF(COUNTIF(EXFOR!G$41:G$50,"*"&amp;AC204&amp;"*")&gt;0,"○",IF(COUNTIF(EXFOR!J$41:J$50,"*"&amp;W204&amp;"*"&amp;V204)&gt;0,"△","×"))</f>
        <v>△</v>
      </c>
    </row>
    <row r="205" spans="1:31" ht="13.5">
      <c r="A205" s="48" t="str">
        <f t="shared" si="7"/>
        <v>22Ne(a,n)25Mg</v>
      </c>
      <c r="B205" s="48">
        <v>10</v>
      </c>
      <c r="C205" s="48">
        <v>22</v>
      </c>
      <c r="D205" s="48" t="s">
        <v>363</v>
      </c>
      <c r="E205" s="48" t="s">
        <v>464</v>
      </c>
      <c r="F205" s="46" t="s">
        <v>424</v>
      </c>
      <c r="G205" s="46" t="s">
        <v>484</v>
      </c>
      <c r="H205" s="44" t="s">
        <v>487</v>
      </c>
      <c r="I205" s="44"/>
      <c r="J205" s="44"/>
      <c r="K205" s="44"/>
      <c r="L205" s="44"/>
      <c r="M205" s="44"/>
      <c r="N205" s="44"/>
      <c r="O205" s="44"/>
      <c r="P205" s="44"/>
      <c r="Q205" s="44"/>
      <c r="R205" s="47" t="s">
        <v>925</v>
      </c>
      <c r="S205" s="44" t="s">
        <v>926</v>
      </c>
      <c r="T205" s="44"/>
      <c r="U205" s="46"/>
      <c r="V205" s="44"/>
      <c r="W205" s="44"/>
      <c r="X205" s="44"/>
      <c r="Y205" s="44"/>
      <c r="Z205" s="44"/>
      <c r="AA205" s="44"/>
      <c r="AB205" s="44"/>
      <c r="AC205" s="1" t="str">
        <f t="shared" si="5"/>
        <v>REPT ORNL-4844,P47.</v>
      </c>
      <c r="AD205" s="1" t="str">
        <f t="shared" si="8"/>
        <v>.</v>
      </c>
      <c r="AE205" s="34" t="str">
        <f>IF(COUNTIF(EXFOR!G$41:G$50,"*"&amp;AC205&amp;"*")&gt;0,"○",IF(COUNTIF(EXFOR!J$41:J$50,"*"&amp;W205&amp;"*"&amp;V205)&gt;0,"△","×"))</f>
        <v>△</v>
      </c>
    </row>
    <row r="206" spans="1:31" ht="17.25">
      <c r="A206" s="48" t="str">
        <f t="shared" si="7"/>
        <v>22Ne(a,n)25Mg</v>
      </c>
      <c r="B206" s="48">
        <v>10</v>
      </c>
      <c r="C206" s="48">
        <v>22</v>
      </c>
      <c r="D206" s="48" t="s">
        <v>363</v>
      </c>
      <c r="E206" s="48" t="s">
        <v>464</v>
      </c>
      <c r="F206" s="46" t="s">
        <v>424</v>
      </c>
      <c r="G206" s="46" t="s">
        <v>484</v>
      </c>
      <c r="H206" s="44" t="s">
        <v>487</v>
      </c>
      <c r="I206" s="44"/>
      <c r="J206" s="44"/>
      <c r="K206" s="44"/>
      <c r="L206" s="44"/>
      <c r="M206" s="44"/>
      <c r="N206" s="44"/>
      <c r="O206" s="44"/>
      <c r="P206" s="44"/>
      <c r="Q206" s="44"/>
      <c r="R206" s="47" t="s">
        <v>927</v>
      </c>
      <c r="S206" s="44" t="s">
        <v>476</v>
      </c>
      <c r="T206" s="44">
        <v>7</v>
      </c>
      <c r="U206" s="46">
        <v>2432</v>
      </c>
      <c r="V206" s="44">
        <v>1973</v>
      </c>
      <c r="W206" s="44" t="s">
        <v>687</v>
      </c>
      <c r="X206" s="44" t="s">
        <v>929</v>
      </c>
      <c r="Y206" s="44" t="s">
        <v>24</v>
      </c>
      <c r="Z206" s="44"/>
      <c r="AA206" s="44"/>
      <c r="AB206" s="44"/>
      <c r="AC206" s="1" t="str">
        <f aca="true" t="shared" si="9" ref="AC206:AC213">S206&amp;"."&amp;IF(IF(T206="","",T206)&amp;IF(V206="",",","("&amp;V206&amp;")")&amp;IF(U206="","",U206)=",","",IF(T206="","",T206)&amp;IF(V206="",",","("&amp;V206&amp;")")&amp;IF(U206="","",U206))</f>
        <v>PR/C.7(1973)2432</v>
      </c>
      <c r="AD206" s="1" t="str">
        <f t="shared" si="8"/>
        <v>F.X.Haas.1973</v>
      </c>
      <c r="AE206" s="34" t="str">
        <f>IF(COUNTIF(EXFOR!G$41:G$50,"*"&amp;AC206&amp;"*")&gt;0,"○",IF(COUNTIF(EXFOR!J$41:J$50,"*"&amp;W206&amp;"*"&amp;V206)&gt;0,"△","×"))</f>
        <v>○</v>
      </c>
    </row>
    <row r="207" spans="1:31" ht="17.25">
      <c r="A207" s="48" t="str">
        <f t="shared" si="7"/>
        <v>22Ne(a,n)25Mg</v>
      </c>
      <c r="B207" s="48">
        <v>10</v>
      </c>
      <c r="C207" s="48">
        <v>22</v>
      </c>
      <c r="D207" s="48" t="s">
        <v>363</v>
      </c>
      <c r="E207" s="48" t="s">
        <v>464</v>
      </c>
      <c r="F207" s="46" t="s">
        <v>424</v>
      </c>
      <c r="G207" s="46" t="s">
        <v>484</v>
      </c>
      <c r="H207" s="44" t="s">
        <v>487</v>
      </c>
      <c r="I207" s="44"/>
      <c r="J207" s="44"/>
      <c r="K207" s="44"/>
      <c r="L207" s="44"/>
      <c r="M207" s="44"/>
      <c r="N207" s="44"/>
      <c r="O207" s="44"/>
      <c r="P207" s="44"/>
      <c r="Q207" s="44"/>
      <c r="R207" s="47" t="s">
        <v>927</v>
      </c>
      <c r="S207" s="44" t="s">
        <v>932</v>
      </c>
      <c r="T207" s="44">
        <v>10</v>
      </c>
      <c r="U207" s="46">
        <v>961</v>
      </c>
      <c r="V207" s="44">
        <v>1974</v>
      </c>
      <c r="W207" s="44" t="s">
        <v>687</v>
      </c>
      <c r="X207" s="44" t="s">
        <v>929</v>
      </c>
      <c r="Y207" s="44" t="s">
        <v>24</v>
      </c>
      <c r="Z207" s="45" t="s">
        <v>23</v>
      </c>
      <c r="AA207" s="44"/>
      <c r="AB207" s="44"/>
      <c r="AC207" s="1" t="str">
        <f t="shared" si="9"/>
        <v>Erratum Phys.Rev. C.10(1974)961</v>
      </c>
      <c r="AD207" s="1" t="str">
        <f t="shared" si="8"/>
        <v>F.X.Haas.1974</v>
      </c>
      <c r="AE207" s="34" t="str">
        <f>IF(COUNTIF(EXFOR!G$41:G$50,"*"&amp;AC207&amp;"*")&gt;0,"○",IF(COUNTIF(EXFOR!J$41:J$50,"*"&amp;W207&amp;"*"&amp;V207)&gt;0,"△","×"))</f>
        <v>×</v>
      </c>
    </row>
    <row r="208" spans="1:31" ht="17.25">
      <c r="A208" s="48" t="str">
        <f t="shared" si="7"/>
        <v>22Ne(a,n)25Mg</v>
      </c>
      <c r="B208" s="48">
        <v>10</v>
      </c>
      <c r="C208" s="48">
        <v>22</v>
      </c>
      <c r="D208" s="48" t="s">
        <v>363</v>
      </c>
      <c r="E208" s="48" t="s">
        <v>464</v>
      </c>
      <c r="F208" s="46" t="s">
        <v>22</v>
      </c>
      <c r="G208" s="46" t="s">
        <v>21</v>
      </c>
      <c r="H208" s="44" t="s">
        <v>487</v>
      </c>
      <c r="I208" s="44"/>
      <c r="J208" s="44"/>
      <c r="K208" s="44"/>
      <c r="L208" s="44"/>
      <c r="M208" s="44"/>
      <c r="N208" s="44"/>
      <c r="O208" s="44"/>
      <c r="P208" s="44"/>
      <c r="Q208" s="44"/>
      <c r="R208" s="47" t="s">
        <v>20</v>
      </c>
      <c r="S208" s="44" t="s">
        <v>13</v>
      </c>
      <c r="T208" s="44">
        <v>50</v>
      </c>
      <c r="U208" s="46">
        <v>1539</v>
      </c>
      <c r="V208" s="44">
        <v>1972</v>
      </c>
      <c r="W208" s="44" t="s">
        <v>12</v>
      </c>
      <c r="X208" s="44" t="s">
        <v>11</v>
      </c>
      <c r="Y208" s="44" t="s">
        <v>19</v>
      </c>
      <c r="Z208" s="44"/>
      <c r="AA208" s="44"/>
      <c r="AB208" s="44"/>
      <c r="AC208" s="1" t="str">
        <f t="shared" si="9"/>
        <v>CJP.50(1972)1539</v>
      </c>
      <c r="AD208" s="1" t="str">
        <f t="shared" si="8"/>
        <v>D.C.Kean.1972</v>
      </c>
      <c r="AE208" s="34" t="str">
        <f>IF(COUNTIF(EXFOR!G$41:G$50,"*"&amp;AC208&amp;"*")&gt;0,"○",IF(COUNTIF(EXFOR!J$41:J$50,"*"&amp;W208&amp;"*"&amp;V208)&gt;0,"△","×"))</f>
        <v>×</v>
      </c>
    </row>
    <row r="209" spans="1:31" ht="13.5">
      <c r="A209" s="48" t="str">
        <f t="shared" si="7"/>
        <v>22Ne(a,n)25Mg</v>
      </c>
      <c r="B209" s="48">
        <v>10</v>
      </c>
      <c r="C209" s="48">
        <v>22</v>
      </c>
      <c r="D209" s="48" t="s">
        <v>363</v>
      </c>
      <c r="E209" s="48" t="s">
        <v>464</v>
      </c>
      <c r="F209" s="46"/>
      <c r="G209" s="46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7" t="s">
        <v>18</v>
      </c>
      <c r="S209" s="44" t="s">
        <v>17</v>
      </c>
      <c r="T209" s="44"/>
      <c r="U209" s="46"/>
      <c r="V209" s="44"/>
      <c r="W209" s="44"/>
      <c r="X209" s="44"/>
      <c r="Y209" s="44"/>
      <c r="Z209" s="44"/>
      <c r="AA209" s="44"/>
      <c r="AB209" s="44"/>
      <c r="AC209" s="1" t="str">
        <f t="shared" si="9"/>
        <v>REPT 1972 Annual,Res Inst Phys(Stockholm),P52.</v>
      </c>
      <c r="AD209" s="1" t="str">
        <f t="shared" si="8"/>
        <v>.</v>
      </c>
      <c r="AE209" s="34" t="str">
        <f>IF(COUNTIF(EXFOR!G$41:G$50,"*"&amp;AC209&amp;"*")&gt;0,"○",IF(COUNTIF(EXFOR!J$41:J$50,"*"&amp;W209&amp;"*"&amp;V209)&gt;0,"△","×"))</f>
        <v>△</v>
      </c>
    </row>
    <row r="210" spans="1:31" ht="15.75">
      <c r="A210" s="48" t="str">
        <f t="shared" si="7"/>
        <v>22Ne(a,n)25Mg</v>
      </c>
      <c r="B210" s="48">
        <v>10</v>
      </c>
      <c r="C210" s="48">
        <v>22</v>
      </c>
      <c r="D210" s="48" t="s">
        <v>363</v>
      </c>
      <c r="E210" s="48" t="s">
        <v>464</v>
      </c>
      <c r="F210" s="46" t="s">
        <v>16</v>
      </c>
      <c r="G210" s="46" t="s">
        <v>15</v>
      </c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7" t="s">
        <v>14</v>
      </c>
      <c r="S210" s="44" t="s">
        <v>13</v>
      </c>
      <c r="T210" s="44">
        <v>49</v>
      </c>
      <c r="U210" s="46">
        <v>2793</v>
      </c>
      <c r="V210" s="44">
        <v>1971</v>
      </c>
      <c r="W210" s="44" t="s">
        <v>12</v>
      </c>
      <c r="X210" s="44" t="s">
        <v>11</v>
      </c>
      <c r="Y210" s="44" t="s">
        <v>10</v>
      </c>
      <c r="Z210" s="44"/>
      <c r="AA210" s="44"/>
      <c r="AB210" s="44"/>
      <c r="AC210" s="1" t="str">
        <f t="shared" si="9"/>
        <v>CJP.49(1971)2793</v>
      </c>
      <c r="AD210" s="1" t="str">
        <f t="shared" si="8"/>
        <v>D.C.Kean.1971</v>
      </c>
      <c r="AE210" s="34" t="str">
        <f>IF(COUNTIF(EXFOR!G$41:G$50,"*"&amp;AC210&amp;"*")&gt;0,"○",IF(COUNTIF(EXFOR!J$41:J$50,"*"&amp;W210&amp;"*"&amp;V210)&gt;0,"△","×"))</f>
        <v>×</v>
      </c>
    </row>
    <row r="211" spans="1:31" ht="13.5">
      <c r="A211" s="48" t="str">
        <f t="shared" si="7"/>
        <v>22Ne(a,n)25Mg</v>
      </c>
      <c r="B211" s="48">
        <v>10</v>
      </c>
      <c r="C211" s="48">
        <v>22</v>
      </c>
      <c r="D211" s="48" t="s">
        <v>363</v>
      </c>
      <c r="E211" s="48" t="s">
        <v>464</v>
      </c>
      <c r="F211" s="46" t="s">
        <v>500</v>
      </c>
      <c r="G211" s="46" t="s">
        <v>937</v>
      </c>
      <c r="H211" s="44" t="s">
        <v>475</v>
      </c>
      <c r="I211" s="44"/>
      <c r="J211" s="44"/>
      <c r="K211" s="44"/>
      <c r="L211" s="44"/>
      <c r="M211" s="44"/>
      <c r="N211" s="44"/>
      <c r="O211" s="44"/>
      <c r="P211" s="44"/>
      <c r="Q211" s="44"/>
      <c r="R211" s="47" t="s">
        <v>938</v>
      </c>
      <c r="S211" s="44" t="s">
        <v>939</v>
      </c>
      <c r="T211" s="44"/>
      <c r="U211" s="46"/>
      <c r="V211" s="44"/>
      <c r="W211" s="44"/>
      <c r="X211" s="44"/>
      <c r="Y211" s="44"/>
      <c r="Z211" s="44"/>
      <c r="AA211" s="44"/>
      <c r="AB211" s="44"/>
      <c r="AC211" s="1" t="str">
        <f t="shared" si="9"/>
        <v>JOUR BAPSA 16 511.</v>
      </c>
      <c r="AD211" s="1" t="str">
        <f t="shared" si="8"/>
        <v>.</v>
      </c>
      <c r="AE211" s="34" t="str">
        <f>IF(COUNTIF(EXFOR!G$41:G$50,"*"&amp;AC211&amp;"*")&gt;0,"○",IF(COUNTIF(EXFOR!J$41:J$50,"*"&amp;W211&amp;"*"&amp;V211)&gt;0,"△","×"))</f>
        <v>△</v>
      </c>
    </row>
    <row r="212" spans="1:31" ht="13.5">
      <c r="A212" s="48" t="str">
        <f t="shared" si="7"/>
        <v>22Ne(a,n)25Mg</v>
      </c>
      <c r="B212" s="48">
        <v>10</v>
      </c>
      <c r="C212" s="48">
        <v>22</v>
      </c>
      <c r="D212" s="48" t="s">
        <v>363</v>
      </c>
      <c r="E212" s="48" t="s">
        <v>464</v>
      </c>
      <c r="F212" s="46" t="s">
        <v>424</v>
      </c>
      <c r="G212" s="46" t="s">
        <v>484</v>
      </c>
      <c r="H212" s="44" t="s">
        <v>487</v>
      </c>
      <c r="I212" s="44"/>
      <c r="J212" s="44"/>
      <c r="K212" s="44"/>
      <c r="L212" s="44"/>
      <c r="M212" s="44"/>
      <c r="N212" s="44"/>
      <c r="O212" s="44"/>
      <c r="P212" s="44"/>
      <c r="Q212" s="44"/>
      <c r="R212" s="47" t="s">
        <v>940</v>
      </c>
      <c r="S212" s="44" t="s">
        <v>941</v>
      </c>
      <c r="T212" s="44"/>
      <c r="U212" s="46"/>
      <c r="V212" s="44"/>
      <c r="W212" s="44"/>
      <c r="X212" s="44"/>
      <c r="Y212" s="44"/>
      <c r="Z212" s="44"/>
      <c r="AA212" s="44"/>
      <c r="AB212" s="44"/>
      <c r="AC212" s="1" t="str">
        <f t="shared" si="9"/>
        <v>REPT ORNL 4659 P38.</v>
      </c>
      <c r="AD212" s="1" t="str">
        <f t="shared" si="8"/>
        <v>.</v>
      </c>
      <c r="AE212" s="34" t="str">
        <f>IF(COUNTIF(EXFOR!G$41:G$50,"*"&amp;AC212&amp;"*")&gt;0,"○",IF(COUNTIF(EXFOR!J$41:J$50,"*"&amp;W212&amp;"*"&amp;V212)&gt;0,"△","×"))</f>
        <v>△</v>
      </c>
    </row>
    <row r="213" spans="1:31" ht="17.25">
      <c r="A213" s="48" t="str">
        <f t="shared" si="7"/>
        <v>22Ne(a,n)25Mg</v>
      </c>
      <c r="B213" s="48">
        <v>10</v>
      </c>
      <c r="C213" s="48">
        <v>22</v>
      </c>
      <c r="D213" s="48" t="s">
        <v>363</v>
      </c>
      <c r="E213" s="48" t="s">
        <v>464</v>
      </c>
      <c r="F213" s="46" t="s">
        <v>9</v>
      </c>
      <c r="G213" s="46" t="s">
        <v>8</v>
      </c>
      <c r="H213" s="44" t="s">
        <v>487</v>
      </c>
      <c r="I213" s="44"/>
      <c r="J213" s="44"/>
      <c r="K213" s="44"/>
      <c r="L213" s="44"/>
      <c r="M213" s="44"/>
      <c r="N213" s="44"/>
      <c r="O213" s="44"/>
      <c r="P213" s="44"/>
      <c r="Q213" s="44"/>
      <c r="R213" s="47" t="s">
        <v>7</v>
      </c>
      <c r="S213" s="44" t="s">
        <v>459</v>
      </c>
      <c r="T213" s="44">
        <v>136</v>
      </c>
      <c r="U213" s="46">
        <v>481</v>
      </c>
      <c r="V213" s="44">
        <v>1969</v>
      </c>
      <c r="W213" s="44" t="s">
        <v>6</v>
      </c>
      <c r="X213" s="44" t="s">
        <v>6</v>
      </c>
      <c r="Y213" s="44" t="s">
        <v>5</v>
      </c>
      <c r="Z213" s="45" t="s">
        <v>4</v>
      </c>
      <c r="AA213" s="44"/>
      <c r="AB213" s="44"/>
      <c r="AC213" s="1" t="str">
        <f t="shared" si="9"/>
        <v>NP/A.136(1969)481</v>
      </c>
      <c r="AD213" s="1" t="str">
        <f t="shared" si="8"/>
        <v>D.Ashery.1969</v>
      </c>
      <c r="AE213" s="34" t="str">
        <f>IF(COUNTIF(EXFOR!G$41:G$50,"*"&amp;AC213&amp;"*")&gt;0,"○",IF(COUNTIF(EXFOR!J$41:J$50,"*"&amp;W213&amp;"*"&amp;V213)&gt;0,"△","×"))</f>
        <v>×</v>
      </c>
    </row>
  </sheetData>
  <hyperlinks>
    <hyperlink ref="Z4" r:id="rId1" display="http://www.sciencedirect.com/science?_ob=ArticleURL&amp;_udi=B6TVB-497C6MR-23&amp;_user=10&amp;_rdoc=1&amp;_fmt=&amp;_orig=search&amp;_sort=d&amp;view=c&amp;_acct=C000050221&amp;_version=1&amp;_urlVersion=0&amp;_userid=10&amp;md5=67ad9a19eb15e97f91a1e21a7a31d87a"/>
    <hyperlink ref="Z8" r:id="rId2" display="http://ucp.uchicago.edu/cgi-bin/resolve?id=doi:10.1086/163928"/>
    <hyperlink ref="Z10" r:id="rId3" display="http://www.springerlink.com/content/m214047727631p2r/"/>
    <hyperlink ref="Z11" r:id="rId4" display="http://www.sciencedirect.com/science?_ob=ArticleURL&amp;_udi=B6TVB-48NBPWB-3N&amp;_user=10&amp;_rdoc=1&amp;_fmt=&amp;_orig=search&amp;_sort=d&amp;view=c&amp;_acct=C000050221&amp;_version=1&amp;_urlVersion=0&amp;_userid=10&amp;md5=7fad38c4919f5a07dae6ecccf456f25e"/>
    <hyperlink ref="Z12" r:id="rId5" display="http://www.sciencedirect.com/science?_ob=ArticleURL&amp;_udi=B6WBB-45FK5YD-1&amp;_user=10&amp;_rdoc=1&amp;_fmt=&amp;_orig=search&amp;_sort=d&amp;view=c&amp;_acct=C000050221&amp;_version=1&amp;_urlVersion=0&amp;_userid=10&amp;md5=eb406121def5147a2d74469c93dfa624"/>
    <hyperlink ref="Z16" r:id="rId6" display="http://ucp.uchicago.edu/cgi-bin/resolve?id=doi:10.1086/166438"/>
    <hyperlink ref="Z18" r:id="rId7" display="http://prola.aps.org/abstract/PRC/v34/i2/p408_1"/>
    <hyperlink ref="Z19" r:id="rId8" display="http://prola.aps.org/abstract/PRC/v30/i1/p392_1"/>
    <hyperlink ref="Z28" r:id="rId9" display="http://prola.aps.org/abstract/PRC/v69/i6/e064305"/>
    <hyperlink ref="Z38" r:id="rId10" display="http://www.sciencedirect.com/science?_ob=ArticleURL&amp;_udi=B6TVB-472PRCD-62&amp;_user=10&amp;_rdoc=1&amp;_fmt=&amp;_orig=search&amp;_sort=d&amp;view=c&amp;_acct=C000050221&amp;_version=1&amp;_urlVersion=0&amp;_userid=10&amp;md5=526b80438d32eee57133f34370186e72"/>
    <hyperlink ref="Z40" r:id="rId11" display="http://www.sciencedirect.com/science?_ob=ArticleURL&amp;_udi=B6TVN-46YKFM5-FB&amp;_user=10&amp;_rdoc=1&amp;_fmt=&amp;_orig=search&amp;_sort=d&amp;view=c&amp;_acct=C000050221&amp;_version=1&amp;_urlVersion=0&amp;_userid=10&amp;md5=19e0259f153756a62174e8fc2f789b2d"/>
    <hyperlink ref="Z46" r:id="rId12" display="http://www.sciencedirect.com/science?_ob=ArticleURL&amp;_udi=B6TVB-4730YG4-7S&amp;_user=10&amp;_rdoc=1&amp;_fmt=&amp;_orig=search&amp;_sort=d&amp;view=c&amp;_acct=C000050221&amp;_version=1&amp;_urlVersion=0&amp;_userid=10&amp;md5=78bdbf09627f650f5882d19ad0bfd222"/>
    <hyperlink ref="Z47" r:id="rId13" display="http://scitation.aip.org/getabs/servlet/GetabsServlet?prog=normal&amp;id=PRVCAN000078000002025805000001&amp;idtype=cvips&amp;gifs=yes"/>
    <hyperlink ref="Z57" r:id="rId14" display="http://www.sciencedirect.com/science?_ob=ArticleURL&amp;_udi=B6TVB-47313NB-1B1&amp;_user=10&amp;_rdoc=1&amp;_fmt=&amp;_orig=search&amp;_sort=d&amp;view=c&amp;_acct=C000050221&amp;_version=1&amp;_urlVersion=0&amp;_userid=10&amp;md5=0a1396f74be96ea58f5014cf850d870a"/>
    <hyperlink ref="Z67" r:id="rId15" display="http://prola.aps.org/abstract/PRC/v11/i5/p1525_1"/>
    <hyperlink ref="Z71" r:id="rId16" display="http://www.sciencedirect.com/science?_ob=ArticleURL&amp;_udi=B6TVB-47318MX-2J4&amp;_user=10&amp;_rdoc=1&amp;_fmt=&amp;_orig=search&amp;_sort=d&amp;view=c&amp;_acct=C000050221&amp;_version=1&amp;_urlVersion=0&amp;_userid=10&amp;md5=9c693ec7dad2cf706ddf280f6da266f5"/>
    <hyperlink ref="Z73" r:id="rId17" display="http://www.sciencedirect.com/science?_ob=ArticleURL&amp;_udi=B6WBB-45FK5YD-1&amp;_user=10&amp;_rdoc=1&amp;_fmt=&amp;_orig=search&amp;_sort=d&amp;view=c&amp;_acct=C000050221&amp;_version=1&amp;_urlVersion=0&amp;_userid=10&amp;md5=eb406121def5147a2d74469c93dfa624"/>
    <hyperlink ref="Z85" r:id="rId18" display="http://www.journals.uchicago.edu/doi/abs/10.1086/307445"/>
    <hyperlink ref="Z86" r:id="rId19" display="http://prola.aps.org/abstract/PRB/v58/i17/p11103_1"/>
    <hyperlink ref="Z89" r:id="rId20" display="http://www.sciencedirect.com/science?_ob=ArticleURL&amp;_udi=B6TJN-473FHRF-2D&amp;_user=10&amp;_rdoc=1&amp;_fmt=&amp;_orig=search&amp;_sort=d&amp;view=c&amp;_acct=C000050221&amp;_version=1&amp;_urlVersion=0&amp;_userid=10&amp;md5=090ee15749f276bc6f923c3101744260"/>
    <hyperlink ref="Z90" r:id="rId21" display="http://www.sciencedirect.com/science?_ob=ArticleURL&amp;_udi=B6TJN-470F94R-5P&amp;_user=10&amp;_rdoc=1&amp;_fmt=&amp;_orig=search&amp;_sort=d&amp;view=c&amp;_acct=C000050221&amp;_version=1&amp;_urlVersion=0&amp;_userid=10&amp;md5=2362519e12613cfb771caf5b40439669"/>
    <hyperlink ref="Z94" r:id="rId22" display="http://www.sciencedirect.com/science?_ob=ArticleURL&amp;_udi=B6TVB-471YMHY-C1&amp;_user=10&amp;_rdoc=1&amp;_fmt=&amp;_orig=search&amp;_sort=d&amp;view=c&amp;_acct=C000050221&amp;_version=1&amp;_urlVersion=0&amp;_userid=10&amp;md5=f13c93fd74eb329e83114f2cc2068d73"/>
    <hyperlink ref="Z96" r:id="rId23" display="http://www.sciencedirect.com/science?_ob=ArticleURL&amp;_udi=B6TVB-472PN26-1J&amp;_user=10&amp;_rdoc=1&amp;_fmt=&amp;_orig=search&amp;_sort=d&amp;view=c&amp;_acct=C000050221&amp;_version=1&amp;_urlVersion=0&amp;_userid=10&amp;md5=20a288f2dd0b5a7e4cc8c1d5e095b7b0"/>
    <hyperlink ref="Z97" r:id="rId24" display="http://prola.aps.org/abstract/PRC/v15/i2/p579_1"/>
    <hyperlink ref="Z98" r:id="rId25" display="http://www.sciencedirect.com/science?_ob=ArticleURL&amp;_udi=B6TVB-471YV03-B2&amp;_user=10&amp;_rdoc=1&amp;_fmt=&amp;_orig=search&amp;_sort=d&amp;view=c&amp;_acct=C000050221&amp;_version=1&amp;_urlVersion=0&amp;_userid=10&amp;md5=1f8c79cd0416e69a54f1add7dff017be"/>
    <hyperlink ref="Z101" r:id="rId26" display="http://www.sciencedirect.com/science?_ob=ArticleURL&amp;_udi=B73DR-472SH69-13&amp;_user=10&amp;_rdoc=1&amp;_fmt=&amp;_orig=search&amp;_sort=d&amp;view=c&amp;_acct=C000050221&amp;_version=1&amp;_urlVersion=0&amp;_userid=10&amp;md5=91176fe406f43f96d8a9cdeb064adb19"/>
    <hyperlink ref="Z111" r:id="rId27" display="http://prola.aps.org/abstract/PRC/v7/i6/p2432_1"/>
    <hyperlink ref="Z112" r:id="rId28" display="http://prola.aps.org/abstract/PRC/v7/i6/p2432_1"/>
    <hyperlink ref="Z117" r:id="rId29" display="http://www.sciencedirect.com/science?_ob=ArticleURL&amp;_udi=B6TVB-48NBPWB-3N&amp;_user=10&amp;_rdoc=1&amp;_fmt=&amp;_orig=search&amp;_sort=d&amp;view=c&amp;_acct=C000050221&amp;_version=1&amp;_urlVersion=0&amp;_userid=10&amp;md5=7fad38c4919f5a07dae6ecccf456f25e"/>
    <hyperlink ref="Z118" r:id="rId30" display="http://www.sciencedirect.com/science?_ob=ArticleURL&amp;_udi=B6WBB-45FK5YD-1&amp;_user=10&amp;_rdoc=1&amp;_fmt=&amp;_orig=search&amp;_sort=d&amp;view=c&amp;_acct=C000050221&amp;_version=1&amp;_urlVersion=0&amp;_userid=10&amp;md5=eb406121def5147a2d74469c93dfa624"/>
    <hyperlink ref="Z139" r:id="rId31" display="http://prola.aps.org/abstract/PRC/v69/i6/e064305"/>
    <hyperlink ref="Z145" r:id="rId32" display="http://www.springerlink.com/content/68wy91eal0rqh789/"/>
    <hyperlink ref="Z146" r:id="rId33" display="http://www.sciencedirect.com/science?_ob=ArticleURL&amp;_udi=B6TVB-473NF1R-M2&amp;_user=10&amp;_rdoc=1&amp;_fmt=&amp;_orig=search&amp;_sort=d&amp;view=c&amp;_acct=C000050221&amp;_version=1&amp;_urlVersion=0&amp;_userid=10&amp;md5=5bd2a09ae3074f5472c79df398b48680"/>
    <hyperlink ref="Z149" r:id="rId34" display="http://www.sciencedirect.com/science?_ob=ArticleURL&amp;_udi=B6TVB-471YMHY-C1&amp;_user=10&amp;_rdoc=1&amp;_fmt=&amp;_orig=search&amp;_sort=d&amp;view=c&amp;_acct=C000050221&amp;_version=1&amp;_urlVersion=0&amp;_userid=10&amp;md5=f13c93fd74eb329e83114f2cc2068d73"/>
    <hyperlink ref="Z150" r:id="rId35" display="http://www.sciencedirect.com/science?_ob=ArticleURL&amp;_udi=B6TVB-47312BX-XB&amp;_user=10&amp;_rdoc=1&amp;_fmt=&amp;_orig=search&amp;_sort=d&amp;view=c&amp;_acct=C000050221&amp;_version=1&amp;_urlVersion=0&amp;_userid=10&amp;md5=fdd679b94430ddef74dc6001f2808fe1"/>
    <hyperlink ref="Z151" r:id="rId36" display="http://www.sciencedirect.com/science?_ob=ArticleURL&amp;_udi=B6TVB-472PRCD-62&amp;_user=10&amp;_rdoc=1&amp;_fmt=&amp;_orig=search&amp;_sort=d&amp;view=c&amp;_acct=C000050221&amp;_version=1&amp;_urlVersion=0&amp;_userid=10&amp;md5=526b80438d32eee57133f34370186e72"/>
    <hyperlink ref="Z155" r:id="rId37" display="http://prola.aps.org/abstract/PRC/v7/i5/p1900_1"/>
    <hyperlink ref="Z156" r:id="rId38" display="http://www.sciencedirect.com/science?_ob=ArticleURL&amp;_udi=B6TVB-471XSKD-1S&amp;_user=10&amp;_rdoc=1&amp;_fmt=&amp;_orig=search&amp;_sort=d&amp;view=c&amp;_acct=C000050221&amp;_version=1&amp;_urlVersion=0&amp;_userid=10&amp;md5=4118f511a56e0c57fb2034d36744a4ef"/>
    <hyperlink ref="Z177" r:id="rId39" display="http://prola.aps.org/pdf/PRC/v20/i2/p415_1"/>
    <hyperlink ref="Z180" r:id="rId40" display="http://www.iop.org/EJ/article/0004-637X/643/1/471/63173.web.pdf"/>
    <hyperlink ref="Z181" r:id="rId41" display="http://www.sciencedirect.com/science?_ob=MImg&amp;_imagekey=B6TVB-4GFTP27-4B-1&amp;_cdi=5530&amp;_user=4311358&amp;_orig=search&amp;_coverDate=07%2F25%2F2005&amp;_sk=992419999&amp;view=c&amp;wchp=dGLbVlb-zSkWA&amp;md5=48df4674b6ac56e7288cac049547f00c&amp;ie=/sdarticle.pdf"/>
    <hyperlink ref="Z182" r:id="rId42" display="http://www.sciencedirect.com/science?_ob=MImg&amp;_imagekey=B6TVB-4GFTP27-3X-1&amp;_cdi=5530&amp;_user=4311358&amp;_orig=search&amp;_coverDate=07%2F25%2F2005&amp;_sk=992419999&amp;view=c&amp;wchp=dGLbVlb-zSkzk&amp;md5=ea8aa5a684b90ce687a5d3eb2c804c0b&amp;ie=/sdarticle.pdf"/>
    <hyperlink ref="Z183" r:id="rId43" display="http://www.sciencedirect.com/science?_ob=MImg&amp;_imagekey=B6TVB-43GCDFN-K-1&amp;_cdi=5530&amp;_user=4311358&amp;_orig=search&amp;_coverDate=05%2F21%2F2001&amp;_sk=993119998&amp;view=c&amp;wchp=dGLbVtz-zSkWb&amp;md5=5becc85ddff3653c8fab9a1bc19e4ac6&amp;ie=/sdarticle.pdf"/>
    <hyperlink ref="Z184" r:id="rId44" display="http://prola.aps.org/pdf/PRL/v87/i20/e202501"/>
    <hyperlink ref="Z187" r:id="rId45" display="http://prola.aps.org/pdf/PRC/v43/i6/p2849_1"/>
    <hyperlink ref="Z201" r:id="rId46" display="http://www.sciencedirect.com/science?_ob=ArticleURL&amp;_udi=B6TVB-472T8R6-CX&amp;_user=4311358&amp;_rdoc=1&amp;_fmt=&amp;_orig=search&amp;_sort=d&amp;view=c&amp;_acct=C000009418&amp;_version=1&amp;_urlVersion=0&amp;_userid=4311358&amp;md5=0ccf2e8365bd87a264c8c568d88a84a8#m4.1"/>
    <hyperlink ref="Z207" r:id="rId47" display="http://prola.aps.org/pdf/PRC/v7/i6/p2432_1"/>
    <hyperlink ref="Z213" r:id="rId48" display="http://www.sciencedirect.com/science?_ob=ArticleURL&amp;_udi=B6TVB-473NKH9-SY&amp;_user=4311358&amp;_rdoc=1&amp;_fmt=&amp;_orig=search&amp;_sort=d&amp;view=c&amp;_acct=C000009418&amp;_version=1&amp;_urlVersion=0&amp;_userid=4311358&amp;md5=bb462e786719e9ee0838005c89c24299"/>
  </hyperlinks>
  <printOptions/>
  <pageMargins left="0.75" right="0.75" top="1" bottom="1" header="0.512" footer="0.512"/>
  <pageSetup orientation="portrait" paperSize="9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C1">
      <pane xSplit="1" topLeftCell="D3" activePane="topRight" state="frozen"/>
      <selection pane="topLeft" activeCell="C1" sqref="C1"/>
      <selection pane="topRight" activeCell="K50" sqref="K50"/>
    </sheetView>
  </sheetViews>
  <sheetFormatPr defaultColWidth="9.00390625" defaultRowHeight="13.5"/>
  <cols>
    <col min="3" max="3" width="64.375" style="0" bestFit="1" customWidth="1"/>
    <col min="11" max="11" width="12.25390625" style="35" bestFit="1" customWidth="1"/>
  </cols>
  <sheetData>
    <row r="1" spans="1:11" ht="13.5">
      <c r="A1" s="28" t="s">
        <v>950</v>
      </c>
      <c r="B1" s="29" t="s">
        <v>951</v>
      </c>
      <c r="C1" s="29" t="s">
        <v>952</v>
      </c>
      <c r="D1" s="29" t="s">
        <v>953</v>
      </c>
      <c r="E1" s="30" t="s">
        <v>954</v>
      </c>
      <c r="F1" s="30" t="s">
        <v>955</v>
      </c>
      <c r="G1" s="29" t="s">
        <v>956</v>
      </c>
      <c r="H1" s="29" t="s">
        <v>957</v>
      </c>
      <c r="I1" s="31" t="s">
        <v>958</v>
      </c>
      <c r="J1" t="s">
        <v>264</v>
      </c>
      <c r="K1" s="35" t="s">
        <v>466</v>
      </c>
    </row>
    <row r="2" spans="1:9" ht="13.5">
      <c r="A2" s="28"/>
      <c r="B2" s="29"/>
      <c r="C2" s="29"/>
      <c r="D2" s="29"/>
      <c r="E2" s="30"/>
      <c r="F2" s="30"/>
      <c r="G2" s="29"/>
      <c r="H2" s="29"/>
      <c r="I2" s="31"/>
    </row>
    <row r="3" spans="1:11" ht="14.25">
      <c r="A3" s="43">
        <v>21808008</v>
      </c>
      <c r="B3" s="41"/>
      <c r="C3" s="29" t="s">
        <v>314</v>
      </c>
      <c r="D3" s="29" t="s">
        <v>315</v>
      </c>
      <c r="E3" s="32">
        <v>4100</v>
      </c>
      <c r="F3" s="32">
        <v>220000</v>
      </c>
      <c r="G3" s="29" t="s">
        <v>316</v>
      </c>
      <c r="H3" s="41">
        <v>1982</v>
      </c>
      <c r="I3" s="42"/>
      <c r="J3" t="str">
        <f aca="true" t="shared" si="0" ref="J3:J9">D3&amp;H3</f>
        <v>J.Almeida et al.1982</v>
      </c>
      <c r="K3" s="35" t="str">
        <f>IF(COUNTIF(NSR!AC$10:AC$25,"*"&amp;G3&amp;"*")&gt;0,"○",IF(COUNTIF(NSR!AD$10:AD$25,"*"&amp;SUBSTITUTE(D3," et al.",)&amp;"*"&amp;H3)&gt;0,"△","×"))</f>
        <v>×</v>
      </c>
    </row>
    <row r="4" spans="1:11" ht="14.25">
      <c r="A4" s="43">
        <v>21808011</v>
      </c>
      <c r="B4" s="41"/>
      <c r="C4" s="29" t="s">
        <v>317</v>
      </c>
      <c r="D4" s="29" t="s">
        <v>315</v>
      </c>
      <c r="E4" s="32">
        <v>20000</v>
      </c>
      <c r="F4" s="32">
        <v>50000</v>
      </c>
      <c r="G4" s="29" t="s">
        <v>316</v>
      </c>
      <c r="H4" s="41">
        <v>1982</v>
      </c>
      <c r="I4" s="42"/>
      <c r="J4" t="str">
        <f t="shared" si="0"/>
        <v>J.Almeida et al.1982</v>
      </c>
      <c r="K4" s="35" t="str">
        <f>IF(COUNTIF(NSR!AC$10:AC$25,"*"&amp;G4&amp;"*")&gt;0,"○",IF(COUNTIF(NSR!AD$10:AD$25,"*"&amp;SUBSTITUTE(D4," et al.",)&amp;"*"&amp;H4)&gt;0,"△","×"))</f>
        <v>×</v>
      </c>
    </row>
    <row r="5" spans="1:11" ht="14.25">
      <c r="A5" s="43">
        <v>21808014</v>
      </c>
      <c r="B5" s="41"/>
      <c r="C5" s="29" t="s">
        <v>318</v>
      </c>
      <c r="D5" s="29" t="s">
        <v>315</v>
      </c>
      <c r="E5" s="32">
        <v>200000</v>
      </c>
      <c r="F5" s="32">
        <v>400000</v>
      </c>
      <c r="G5" s="29" t="s">
        <v>316</v>
      </c>
      <c r="H5" s="41">
        <v>1982</v>
      </c>
      <c r="I5" s="42"/>
      <c r="J5" t="str">
        <f t="shared" si="0"/>
        <v>J.Almeida et al.1982</v>
      </c>
      <c r="K5" s="35" t="str">
        <f>IF(COUNTIF(NSR!AC$10:AC$25,"*"&amp;G5&amp;"*")&gt;0,"○",IF(COUNTIF(NSR!AD$10:AD$25,"*"&amp;SUBSTITUTE(D5," et al.",)&amp;"*"&amp;H5)&gt;0,"△","×"))</f>
        <v>×</v>
      </c>
    </row>
    <row r="6" spans="1:9" ht="13.5">
      <c r="A6" s="28"/>
      <c r="B6" s="29"/>
      <c r="C6" s="29"/>
      <c r="D6" s="29"/>
      <c r="E6" s="30"/>
      <c r="F6" s="30"/>
      <c r="G6" s="29"/>
      <c r="H6" s="29"/>
      <c r="I6" s="31"/>
    </row>
    <row r="7" spans="1:11" ht="14.25">
      <c r="A7" s="28" t="s">
        <v>319</v>
      </c>
      <c r="B7" s="41">
        <v>1</v>
      </c>
      <c r="C7" s="29" t="s">
        <v>320</v>
      </c>
      <c r="D7" s="29" t="s">
        <v>321</v>
      </c>
      <c r="E7" s="32">
        <v>1000000</v>
      </c>
      <c r="F7" s="32">
        <v>1000000</v>
      </c>
      <c r="G7" s="29" t="s">
        <v>256</v>
      </c>
      <c r="H7" s="41">
        <v>1959</v>
      </c>
      <c r="I7" s="42"/>
      <c r="J7" t="str">
        <f t="shared" si="0"/>
        <v>N.Tanner1959</v>
      </c>
      <c r="K7" s="35" t="str">
        <f>IF(COUNTIF(NSR!AC$27:AC$47,"*"&amp;G7&amp;"*")&gt;0,"○",IF(COUNTIF(NSR!AD$27:AD$47,"*"&amp;SUBSTITUTE(D7," et al.",)&amp;"*"&amp;H7)&gt;0,"△","×"))</f>
        <v>×</v>
      </c>
    </row>
    <row r="8" spans="1:11" ht="14.25">
      <c r="A8" s="28" t="s">
        <v>319</v>
      </c>
      <c r="B8" s="41">
        <v>2</v>
      </c>
      <c r="C8" s="29" t="s">
        <v>322</v>
      </c>
      <c r="D8" s="29" t="s">
        <v>321</v>
      </c>
      <c r="E8" s="32">
        <v>1000000</v>
      </c>
      <c r="F8" s="32">
        <v>1000000</v>
      </c>
      <c r="G8" s="29" t="s">
        <v>256</v>
      </c>
      <c r="H8" s="41">
        <v>1959</v>
      </c>
      <c r="I8" s="42"/>
      <c r="J8" t="str">
        <f t="shared" si="0"/>
        <v>N.Tanner1959</v>
      </c>
      <c r="K8" s="35" t="str">
        <f>IF(COUNTIF(NSR!AC$27:AC$47,"*"&amp;G8&amp;"*")&gt;0,"○",IF(COUNTIF(NSR!AD$27:AD$47,"*"&amp;SUBSTITUTE(D8," et al.",)&amp;"*"&amp;H8)&gt;0,"△","×"))</f>
        <v>×</v>
      </c>
    </row>
    <row r="9" spans="1:11" ht="14.25">
      <c r="A9" s="28" t="s">
        <v>323</v>
      </c>
      <c r="B9" s="41"/>
      <c r="C9" s="29" t="s">
        <v>324</v>
      </c>
      <c r="D9" s="29" t="s">
        <v>325</v>
      </c>
      <c r="E9" s="32">
        <v>1000000</v>
      </c>
      <c r="F9" s="32">
        <v>1000000</v>
      </c>
      <c r="G9" s="29" t="s">
        <v>257</v>
      </c>
      <c r="H9" s="41">
        <v>1975</v>
      </c>
      <c r="I9" s="42"/>
      <c r="J9" t="str">
        <f t="shared" si="0"/>
        <v>C.Rolfs et al.1975</v>
      </c>
      <c r="K9" s="35" t="str">
        <f>IF(COUNTIF(NSR!AC$27:AC$47,"*"&amp;G9&amp;"*")&gt;0,"○",IF(COUNTIF(NSR!AD$27:AD$47,"*"&amp;SUBSTITUTE(D9," et al.",)&amp;"*"&amp;H9)&gt;0,"△","×"))</f>
        <v>○</v>
      </c>
    </row>
    <row r="10" spans="1:11" ht="14.25">
      <c r="A10" s="28" t="s">
        <v>326</v>
      </c>
      <c r="B10" s="41">
        <v>1</v>
      </c>
      <c r="C10" s="29" t="s">
        <v>320</v>
      </c>
      <c r="D10" s="29" t="s">
        <v>325</v>
      </c>
      <c r="E10" s="32">
        <v>350000</v>
      </c>
      <c r="F10" s="32">
        <v>1400000</v>
      </c>
      <c r="G10" s="29" t="s">
        <v>257</v>
      </c>
      <c r="H10" s="41">
        <v>1975</v>
      </c>
      <c r="I10" s="42"/>
      <c r="J10" t="str">
        <f aca="true" t="shared" si="1" ref="J10:J50">D10&amp;H10</f>
        <v>C.Rolfs et al.1975</v>
      </c>
      <c r="K10" s="35" t="str">
        <f>IF(COUNTIF(NSR!AC$27:AC$47,"*"&amp;G10&amp;"*")&gt;0,"○",IF(COUNTIF(NSR!AD$27:AD$47,"*"&amp;SUBSTITUTE(D10," et al.",)&amp;"*"&amp;H10)&gt;0,"△","×"))</f>
        <v>○</v>
      </c>
    </row>
    <row r="11" spans="1:11" ht="14.25">
      <c r="A11" s="28" t="s">
        <v>326</v>
      </c>
      <c r="B11" s="41">
        <v>2</v>
      </c>
      <c r="C11" s="29" t="s">
        <v>322</v>
      </c>
      <c r="D11" s="29" t="s">
        <v>325</v>
      </c>
      <c r="E11" s="32">
        <v>350000</v>
      </c>
      <c r="F11" s="32">
        <v>1400000</v>
      </c>
      <c r="G11" s="29" t="s">
        <v>257</v>
      </c>
      <c r="H11" s="41">
        <v>1975</v>
      </c>
      <c r="I11" s="42"/>
      <c r="J11" t="str">
        <f t="shared" si="1"/>
        <v>C.Rolfs et al.1975</v>
      </c>
      <c r="K11" s="35" t="str">
        <f>IF(COUNTIF(NSR!AC$27:AC$47,"*"&amp;G11&amp;"*")&gt;0,"○",IF(COUNTIF(NSR!AD$27:AD$47,"*"&amp;SUBSTITUTE(D11," et al.",)&amp;"*"&amp;H11)&gt;0,"△","×"))</f>
        <v>○</v>
      </c>
    </row>
    <row r="12" spans="1:9" ht="13.5">
      <c r="A12" s="28"/>
      <c r="B12" s="29"/>
      <c r="C12" s="29"/>
      <c r="D12" s="29"/>
      <c r="E12" s="30"/>
      <c r="F12" s="30"/>
      <c r="G12" s="29"/>
      <c r="H12" s="29"/>
      <c r="I12" s="31"/>
    </row>
    <row r="13" spans="1:11" ht="14.25">
      <c r="A13" s="28" t="s">
        <v>327</v>
      </c>
      <c r="B13" s="41"/>
      <c r="C13" s="29" t="s">
        <v>328</v>
      </c>
      <c r="D13" s="29" t="s">
        <v>329</v>
      </c>
      <c r="E13" s="32">
        <v>5600000</v>
      </c>
      <c r="F13" s="32">
        <v>10000000</v>
      </c>
      <c r="G13" s="29" t="s">
        <v>258</v>
      </c>
      <c r="H13" s="41">
        <v>1977</v>
      </c>
      <c r="I13" s="42"/>
      <c r="J13" t="str">
        <f t="shared" si="1"/>
        <v>W.Gruhle et al.1977</v>
      </c>
      <c r="K13" s="35" t="str">
        <f>IF(COUNTIF(NSR!AC$49:AC$51,"*"&amp;G13&amp;"*")&gt;0,"○",IF(COUNTIF(NSR!AD$49:AD$51,"*"&amp;SUBSTITUTE(D13," et al.",)&amp;"*"&amp;H13)&gt;0,"△","×"))</f>
        <v>×</v>
      </c>
    </row>
    <row r="14" spans="1:11" ht="14.25">
      <c r="A14" s="28" t="s">
        <v>330</v>
      </c>
      <c r="B14" s="41"/>
      <c r="C14" s="29" t="s">
        <v>331</v>
      </c>
      <c r="D14" s="29" t="s">
        <v>332</v>
      </c>
      <c r="E14" s="32">
        <v>13000000</v>
      </c>
      <c r="F14" s="32">
        <v>13000000</v>
      </c>
      <c r="G14" s="29" t="s">
        <v>259</v>
      </c>
      <c r="H14" s="41">
        <v>1967</v>
      </c>
      <c r="I14" s="42"/>
      <c r="J14" t="str">
        <f t="shared" si="1"/>
        <v>R.Chapman et al.1967</v>
      </c>
      <c r="K14" s="35" t="str">
        <f>IF(COUNTIF(NSR!AC$49:AC$51,"*"&amp;G14&amp;"*")&gt;0,"○",IF(COUNTIF(NSR!AD$49:AD$51,"*"&amp;SUBSTITUTE(D14," et al.",)&amp;"*"&amp;H14)&gt;0,"△","×"))</f>
        <v>×</v>
      </c>
    </row>
    <row r="15" spans="1:9" ht="13.5">
      <c r="A15" s="28"/>
      <c r="B15" s="29"/>
      <c r="C15" s="29"/>
      <c r="D15" s="29"/>
      <c r="E15" s="30"/>
      <c r="F15" s="30"/>
      <c r="G15" s="29"/>
      <c r="H15" s="29"/>
      <c r="I15" s="31"/>
    </row>
    <row r="16" spans="1:11" ht="14.25">
      <c r="A16" s="28" t="s">
        <v>333</v>
      </c>
      <c r="B16" s="41"/>
      <c r="C16" s="29" t="s">
        <v>334</v>
      </c>
      <c r="D16" s="29" t="s">
        <v>335</v>
      </c>
      <c r="E16" s="32">
        <v>4200000</v>
      </c>
      <c r="F16" s="32">
        <v>16000000</v>
      </c>
      <c r="G16" s="29" t="s">
        <v>260</v>
      </c>
      <c r="H16" s="41">
        <v>1975</v>
      </c>
      <c r="I16" s="42"/>
      <c r="J16" t="str">
        <f t="shared" si="1"/>
        <v>E.Kulhmann et al.1975</v>
      </c>
      <c r="K16" s="35" t="str">
        <f>IF(COUNTIF(NSR!AC$53:AC$71,"*"&amp;G16&amp;"*")&gt;0,"○",IF(COUNTIF(NSR!AD$53:AD$71,"*"&amp;SUBSTITUTE(D16," et al.",)&amp;"*"&amp;H16)&gt;0,"△","×"))</f>
        <v>○</v>
      </c>
    </row>
    <row r="17" spans="1:9" ht="13.5">
      <c r="A17" s="28"/>
      <c r="B17" s="29"/>
      <c r="C17" s="29"/>
      <c r="D17" s="29"/>
      <c r="E17" s="30"/>
      <c r="F17" s="30"/>
      <c r="G17" s="29"/>
      <c r="H17" s="29"/>
      <c r="I17" s="31"/>
    </row>
    <row r="18" spans="1:11" ht="14.25">
      <c r="A18" s="43">
        <v>21808009</v>
      </c>
      <c r="B18" s="41"/>
      <c r="C18" s="29" t="s">
        <v>336</v>
      </c>
      <c r="D18" s="29" t="s">
        <v>315</v>
      </c>
      <c r="E18" s="32">
        <v>4100</v>
      </c>
      <c r="F18" s="32">
        <v>220000</v>
      </c>
      <c r="G18" s="29" t="s">
        <v>316</v>
      </c>
      <c r="H18" s="41">
        <v>1982</v>
      </c>
      <c r="I18" s="42"/>
      <c r="J18" t="str">
        <f t="shared" si="1"/>
        <v>J.Almeida et al.1982</v>
      </c>
      <c r="K18" s="35" t="str">
        <f>IF(COUNTIF(NSR!AC$73:AC$82,"*"&amp;G18&amp;"*")&gt;0,"○",IF(COUNTIF(NSR!AD$73:AD$82,"*"&amp;SUBSTITUTE(D18," et al.",)&amp;"*"&amp;H18)&gt;0,"△","×"))</f>
        <v>×</v>
      </c>
    </row>
    <row r="19" spans="1:11" ht="14.25">
      <c r="A19" s="43">
        <v>21808012</v>
      </c>
      <c r="B19" s="41"/>
      <c r="C19" s="29" t="s">
        <v>337</v>
      </c>
      <c r="D19" s="29" t="s">
        <v>315</v>
      </c>
      <c r="E19" s="32">
        <v>20000</v>
      </c>
      <c r="F19" s="32">
        <v>50000</v>
      </c>
      <c r="G19" s="29" t="s">
        <v>316</v>
      </c>
      <c r="H19" s="41">
        <v>1982</v>
      </c>
      <c r="I19" s="42"/>
      <c r="J19" t="str">
        <f t="shared" si="1"/>
        <v>J.Almeida et al.1982</v>
      </c>
      <c r="K19" s="35" t="str">
        <f>IF(COUNTIF(NSR!AC$73:AC$82,"*"&amp;G19&amp;"*")&gt;0,"○",IF(COUNTIF(NSR!AD$73:AD$82,"*"&amp;SUBSTITUTE(D19," et al.",)&amp;"*"&amp;H19)&gt;0,"△","×"))</f>
        <v>×</v>
      </c>
    </row>
    <row r="20" spans="1:11" ht="14.25">
      <c r="A20" s="43">
        <v>21808015</v>
      </c>
      <c r="B20" s="41"/>
      <c r="C20" s="29" t="s">
        <v>338</v>
      </c>
      <c r="D20" s="29" t="s">
        <v>315</v>
      </c>
      <c r="E20" s="32">
        <v>200000</v>
      </c>
      <c r="F20" s="32">
        <v>400000</v>
      </c>
      <c r="G20" s="29" t="s">
        <v>316</v>
      </c>
      <c r="H20" s="41">
        <v>1982</v>
      </c>
      <c r="I20" s="42"/>
      <c r="J20" t="str">
        <f t="shared" si="1"/>
        <v>J.Almeida et al.1982</v>
      </c>
      <c r="K20" s="35" t="str">
        <f>IF(COUNTIF(NSR!AC$73:AC$82,"*"&amp;G20&amp;"*")&gt;0,"○",IF(COUNTIF(NSR!AD$73:AD$82,"*"&amp;SUBSTITUTE(D20," et al.",)&amp;"*"&amp;H20)&gt;0,"△","×"))</f>
        <v>×</v>
      </c>
    </row>
    <row r="21" spans="1:9" ht="13.5">
      <c r="A21" s="28"/>
      <c r="B21" s="29"/>
      <c r="C21" s="29"/>
      <c r="D21" s="29"/>
      <c r="E21" s="30"/>
      <c r="F21" s="30"/>
      <c r="G21" s="29"/>
      <c r="H21" s="29"/>
      <c r="I21" s="31"/>
    </row>
    <row r="22" spans="1:11" ht="14.25">
      <c r="A22" s="28" t="s">
        <v>339</v>
      </c>
      <c r="B22" s="41"/>
      <c r="C22" s="29" t="s">
        <v>340</v>
      </c>
      <c r="D22" s="29" t="s">
        <v>341</v>
      </c>
      <c r="E22" s="32">
        <v>0</v>
      </c>
      <c r="F22" s="32">
        <v>0</v>
      </c>
      <c r="G22" s="29" t="s">
        <v>261</v>
      </c>
      <c r="H22" s="41">
        <v>1973</v>
      </c>
      <c r="I22" s="42"/>
      <c r="J22" t="str">
        <f t="shared" si="1"/>
        <v>F.X.Haas et al.1973</v>
      </c>
      <c r="K22" s="35" t="str">
        <f>IF(COUNTIF(NSR!AC$105:AC$115,"*"&amp;G22&amp;"*")&gt;0,"○",IF(COUNTIF(NSR!AD$105:AD$115,"*"&amp;SUBSTITUTE(D22," et al.",)&amp;"*"&amp;H22)&gt;0,"△","×"))</f>
        <v>○</v>
      </c>
    </row>
    <row r="23" spans="1:9" ht="13.5">
      <c r="A23" s="28"/>
      <c r="B23" s="29"/>
      <c r="C23" s="29"/>
      <c r="D23" s="29"/>
      <c r="E23" s="30"/>
      <c r="F23" s="30"/>
      <c r="G23" s="29"/>
      <c r="H23" s="29"/>
      <c r="I23" s="31"/>
    </row>
    <row r="24" spans="1:11" ht="14.25">
      <c r="A24" s="43">
        <v>21808010</v>
      </c>
      <c r="B24" s="41"/>
      <c r="C24" s="29" t="s">
        <v>342</v>
      </c>
      <c r="D24" s="29" t="s">
        <v>315</v>
      </c>
      <c r="E24" s="32">
        <v>4100</v>
      </c>
      <c r="F24" s="32">
        <v>220000</v>
      </c>
      <c r="G24" s="29" t="s">
        <v>316</v>
      </c>
      <c r="H24" s="41">
        <v>1982</v>
      </c>
      <c r="I24" s="42"/>
      <c r="J24" t="str">
        <f t="shared" si="1"/>
        <v>J.Almeida et al.1982</v>
      </c>
      <c r="K24" s="35" t="str">
        <f>IF(COUNTIF(NSR!AC$117:AC$133,"*"&amp;G24&amp;"*")&gt;0,"○",IF(COUNTIF(NSR!AD$117:AD$133,"*"&amp;SUBSTITUTE(D24," et al.",)&amp;"*"&amp;H24)&gt;0,"△","×"))</f>
        <v>×</v>
      </c>
    </row>
    <row r="25" spans="1:11" ht="14.25">
      <c r="A25" s="43">
        <v>21808013</v>
      </c>
      <c r="B25" s="41"/>
      <c r="C25" s="29" t="s">
        <v>343</v>
      </c>
      <c r="D25" s="29" t="s">
        <v>315</v>
      </c>
      <c r="E25" s="32">
        <v>20000</v>
      </c>
      <c r="F25" s="32">
        <v>50000</v>
      </c>
      <c r="G25" s="29" t="s">
        <v>316</v>
      </c>
      <c r="H25" s="41">
        <v>1982</v>
      </c>
      <c r="I25" s="42"/>
      <c r="J25" t="str">
        <f t="shared" si="1"/>
        <v>J.Almeida et al.1982</v>
      </c>
      <c r="K25" s="35" t="str">
        <f>IF(COUNTIF(NSR!AC$117:AC$133,"*"&amp;G25&amp;"*")&gt;0,"○",IF(COUNTIF(NSR!AD$117:AD$133,"*"&amp;SUBSTITUTE(D25," et al.",)&amp;"*"&amp;H25)&gt;0,"△","×"))</f>
        <v>×</v>
      </c>
    </row>
    <row r="26" spans="1:11" ht="14.25">
      <c r="A26" s="43">
        <v>21808016</v>
      </c>
      <c r="B26" s="41"/>
      <c r="C26" s="29" t="s">
        <v>344</v>
      </c>
      <c r="D26" s="29" t="s">
        <v>315</v>
      </c>
      <c r="E26" s="32">
        <v>200000</v>
      </c>
      <c r="F26" s="32">
        <v>400000</v>
      </c>
      <c r="G26" s="29" t="s">
        <v>316</v>
      </c>
      <c r="H26" s="41">
        <v>1982</v>
      </c>
      <c r="I26" s="42"/>
      <c r="J26" t="str">
        <f t="shared" si="1"/>
        <v>J.Almeida et al.1982</v>
      </c>
      <c r="K26" s="35" t="str">
        <f>IF(COUNTIF(NSR!AC$117:AC$133,"*"&amp;G26&amp;"*")&gt;0,"○",IF(COUNTIF(NSR!AD$117:AD$133,"*"&amp;SUBSTITUTE(D26," et al.",)&amp;"*"&amp;H26)&gt;0,"△","×"))</f>
        <v>×</v>
      </c>
    </row>
    <row r="27" spans="1:11" ht="14.25">
      <c r="A27" s="43">
        <v>22255002</v>
      </c>
      <c r="B27" s="41"/>
      <c r="C27" s="29" t="s">
        <v>345</v>
      </c>
      <c r="D27" s="29" t="s">
        <v>346</v>
      </c>
      <c r="E27" s="32">
        <v>0</v>
      </c>
      <c r="F27" s="32">
        <v>0</v>
      </c>
      <c r="G27" s="29" t="s">
        <v>262</v>
      </c>
      <c r="H27" s="41">
        <v>1991</v>
      </c>
      <c r="I27" s="42"/>
      <c r="J27" t="str">
        <f t="shared" si="1"/>
        <v>H.Beer et al.1991</v>
      </c>
      <c r="K27" s="35" t="str">
        <f>IF(COUNTIF(NSR!AC$117:AC$133,"*"&amp;G27&amp;"*")&gt;0,"○",IF(COUNTIF(NSR!AD$117:AD$133,"*"&amp;SUBSTITUTE(D27," et al.",)&amp;"*"&amp;H27)&gt;0,"△","×"))</f>
        <v>○</v>
      </c>
    </row>
    <row r="28" spans="1:11" ht="14.25">
      <c r="A28" s="43">
        <v>22255003</v>
      </c>
      <c r="B28" s="41">
        <v>1</v>
      </c>
      <c r="C28" s="29" t="s">
        <v>343</v>
      </c>
      <c r="D28" s="29" t="s">
        <v>346</v>
      </c>
      <c r="E28" s="32">
        <v>0</v>
      </c>
      <c r="F28" s="32">
        <v>0</v>
      </c>
      <c r="G28" s="29" t="s">
        <v>262</v>
      </c>
      <c r="H28" s="41">
        <v>1991</v>
      </c>
      <c r="I28" s="42"/>
      <c r="J28" t="str">
        <f t="shared" si="1"/>
        <v>H.Beer et al.1991</v>
      </c>
      <c r="K28" s="35" t="str">
        <f>IF(COUNTIF(NSR!AC$117:AC$133,"*"&amp;G28&amp;"*")&gt;0,"○",IF(COUNTIF(NSR!AD$117:AD$133,"*"&amp;SUBSTITUTE(D28," et al.",)&amp;"*"&amp;H28)&gt;0,"△","×"))</f>
        <v>○</v>
      </c>
    </row>
    <row r="29" spans="1:11" ht="14.25">
      <c r="A29" s="43">
        <v>22255003</v>
      </c>
      <c r="B29" s="41">
        <v>2</v>
      </c>
      <c r="C29" s="29" t="s">
        <v>343</v>
      </c>
      <c r="D29" s="29" t="s">
        <v>346</v>
      </c>
      <c r="E29" s="32">
        <v>0</v>
      </c>
      <c r="F29" s="32">
        <v>0</v>
      </c>
      <c r="G29" s="29" t="s">
        <v>262</v>
      </c>
      <c r="H29" s="41">
        <v>1991</v>
      </c>
      <c r="I29" s="42"/>
      <c r="J29" t="str">
        <f t="shared" si="1"/>
        <v>H.Beer et al.1991</v>
      </c>
      <c r="K29" s="35" t="str">
        <f>IF(COUNTIF(NSR!AC$117:AC$133,"*"&amp;G29&amp;"*")&gt;0,"○",IF(COUNTIF(NSR!AD$117:AD$133,"*"&amp;SUBSTITUTE(D29," et al.",)&amp;"*"&amp;H29)&gt;0,"△","×"))</f>
        <v>○</v>
      </c>
    </row>
    <row r="30" spans="1:11" ht="14.25">
      <c r="A30" s="43">
        <v>22255003</v>
      </c>
      <c r="B30" s="41">
        <v>3</v>
      </c>
      <c r="C30" s="29" t="s">
        <v>343</v>
      </c>
      <c r="D30" s="29" t="s">
        <v>346</v>
      </c>
      <c r="E30" s="32">
        <v>0</v>
      </c>
      <c r="F30" s="32">
        <v>0</v>
      </c>
      <c r="G30" s="29" t="s">
        <v>262</v>
      </c>
      <c r="H30" s="41">
        <v>1991</v>
      </c>
      <c r="I30" s="42"/>
      <c r="J30" t="str">
        <f t="shared" si="1"/>
        <v>H.Beer et al.1991</v>
      </c>
      <c r="K30" s="35" t="str">
        <f>IF(COUNTIF(NSR!AC$117:AC$133,"*"&amp;G30&amp;"*")&gt;0,"○",IF(COUNTIF(NSR!AD$117:AD$133,"*"&amp;SUBSTITUTE(D30," et al.",)&amp;"*"&amp;H30)&gt;0,"△","×"))</f>
        <v>○</v>
      </c>
    </row>
    <row r="31" spans="1:11" ht="14.25">
      <c r="A31" s="43">
        <v>22255003</v>
      </c>
      <c r="B31" s="41">
        <v>4</v>
      </c>
      <c r="C31" s="29" t="s">
        <v>343</v>
      </c>
      <c r="D31" s="29" t="s">
        <v>346</v>
      </c>
      <c r="E31" s="32">
        <v>0</v>
      </c>
      <c r="F31" s="32">
        <v>0</v>
      </c>
      <c r="G31" s="29" t="s">
        <v>262</v>
      </c>
      <c r="H31" s="41">
        <v>1991</v>
      </c>
      <c r="I31" s="42"/>
      <c r="J31" t="str">
        <f t="shared" si="1"/>
        <v>H.Beer et al.1991</v>
      </c>
      <c r="K31" s="35" t="str">
        <f>IF(COUNTIF(NSR!AC$117:AC$133,"*"&amp;G31&amp;"*")&gt;0,"○",IF(COUNTIF(NSR!AD$117:AD$133,"*"&amp;SUBSTITUTE(D31," et al.",)&amp;"*"&amp;H31)&gt;0,"△","×"))</f>
        <v>○</v>
      </c>
    </row>
    <row r="32" spans="1:11" ht="14.25">
      <c r="A32" s="43">
        <v>22255003</v>
      </c>
      <c r="B32" s="41">
        <v>5</v>
      </c>
      <c r="C32" s="29" t="s">
        <v>343</v>
      </c>
      <c r="D32" s="29" t="s">
        <v>346</v>
      </c>
      <c r="E32" s="32">
        <v>0</v>
      </c>
      <c r="F32" s="32">
        <v>0</v>
      </c>
      <c r="G32" s="29" t="s">
        <v>262</v>
      </c>
      <c r="H32" s="41">
        <v>1991</v>
      </c>
      <c r="I32" s="42"/>
      <c r="J32" t="str">
        <f t="shared" si="1"/>
        <v>H.Beer et al.1991</v>
      </c>
      <c r="K32" s="35" t="str">
        <f>IF(COUNTIF(NSR!AC$117:AC$133,"*"&amp;G32&amp;"*")&gt;0,"○",IF(COUNTIF(NSR!AD$117:AD$133,"*"&amp;SUBSTITUTE(D32," et al.",)&amp;"*"&amp;H32)&gt;0,"△","×"))</f>
        <v>○</v>
      </c>
    </row>
    <row r="33" spans="1:11" ht="14.25">
      <c r="A33" s="43">
        <v>22255004</v>
      </c>
      <c r="B33" s="41"/>
      <c r="C33" s="29" t="s">
        <v>345</v>
      </c>
      <c r="D33" s="29" t="s">
        <v>346</v>
      </c>
      <c r="E33" s="32">
        <v>0</v>
      </c>
      <c r="F33" s="32">
        <v>0</v>
      </c>
      <c r="G33" s="29" t="s">
        <v>262</v>
      </c>
      <c r="H33" s="41">
        <v>1991</v>
      </c>
      <c r="I33" s="42"/>
      <c r="J33" t="str">
        <f t="shared" si="1"/>
        <v>H.Beer et al.1991</v>
      </c>
      <c r="K33" s="35" t="str">
        <f>IF(COUNTIF(NSR!AC$117:AC$133,"*"&amp;G33&amp;"*")&gt;0,"○",IF(COUNTIF(NSR!AD$117:AD$133,"*"&amp;SUBSTITUTE(D33," et al.",)&amp;"*"&amp;H33)&gt;0,"△","×"))</f>
        <v>○</v>
      </c>
    </row>
    <row r="34" spans="1:11" ht="14.25">
      <c r="A34" s="43">
        <v>22808003</v>
      </c>
      <c r="B34" s="41"/>
      <c r="C34" s="29" t="s">
        <v>347</v>
      </c>
      <c r="D34" s="29" t="s">
        <v>346</v>
      </c>
      <c r="E34" s="32">
        <v>150000</v>
      </c>
      <c r="F34" s="32">
        <v>220000</v>
      </c>
      <c r="G34" s="29" t="s">
        <v>263</v>
      </c>
      <c r="H34" s="41">
        <v>2002</v>
      </c>
      <c r="I34" s="42"/>
      <c r="J34" t="str">
        <f t="shared" si="1"/>
        <v>H.Beer et al.2002</v>
      </c>
      <c r="K34" s="35" t="str">
        <f>IF(COUNTIF(NSR!AC$117:AC$133,"*"&amp;G34&amp;"*")&gt;0,"○",IF(COUNTIF(NSR!AD$117:AD$133,"*"&amp;SUBSTITUTE(D34," et al.",)&amp;"*"&amp;H34)&gt;0,"△","×"))</f>
        <v>○</v>
      </c>
    </row>
    <row r="35" spans="1:11" ht="14.25">
      <c r="A35" s="43">
        <v>22808008</v>
      </c>
      <c r="B35" s="41"/>
      <c r="C35" s="29" t="s">
        <v>343</v>
      </c>
      <c r="D35" s="29" t="s">
        <v>346</v>
      </c>
      <c r="E35" s="32">
        <v>0</v>
      </c>
      <c r="F35" s="32">
        <v>0</v>
      </c>
      <c r="G35" s="29" t="s">
        <v>263</v>
      </c>
      <c r="H35" s="41">
        <v>2002</v>
      </c>
      <c r="I35" s="42"/>
      <c r="J35" t="str">
        <f t="shared" si="1"/>
        <v>H.Beer et al.2002</v>
      </c>
      <c r="K35" s="35" t="str">
        <f>IF(COUNTIF(NSR!AC$117:AC$133,"*"&amp;G35&amp;"*")&gt;0,"○",IF(COUNTIF(NSR!AD$117:AD$133,"*"&amp;SUBSTITUTE(D35," et al.",)&amp;"*"&amp;H35)&gt;0,"△","×"))</f>
        <v>○</v>
      </c>
    </row>
    <row r="36" spans="1:11" ht="14.25">
      <c r="A36" s="43">
        <v>22808014</v>
      </c>
      <c r="B36" s="41"/>
      <c r="C36" s="29" t="s">
        <v>345</v>
      </c>
      <c r="D36" s="29" t="s">
        <v>346</v>
      </c>
      <c r="E36" s="32">
        <v>0</v>
      </c>
      <c r="F36" s="32">
        <v>0</v>
      </c>
      <c r="G36" s="29" t="s">
        <v>263</v>
      </c>
      <c r="H36" s="41">
        <v>2002</v>
      </c>
      <c r="I36" s="42"/>
      <c r="J36" t="str">
        <f t="shared" si="1"/>
        <v>H.Beer et al.2002</v>
      </c>
      <c r="K36" s="35" t="str">
        <f>IF(COUNTIF(NSR!AC$117:AC$133,"*"&amp;G36&amp;"*")&gt;0,"○",IF(COUNTIF(NSR!AD$117:AD$133,"*"&amp;SUBSTITUTE(D36," et al.",)&amp;"*"&amp;H36)&gt;0,"△","×"))</f>
        <v>○</v>
      </c>
    </row>
    <row r="37" ht="13.5">
      <c r="J37">
        <f t="shared" si="1"/>
      </c>
    </row>
    <row r="38" spans="1:11" s="42" customFormat="1" ht="14.25">
      <c r="A38" s="28" t="s">
        <v>137</v>
      </c>
      <c r="B38" s="41"/>
      <c r="C38" s="29" t="s">
        <v>138</v>
      </c>
      <c r="D38" s="29" t="s">
        <v>139</v>
      </c>
      <c r="E38" s="32">
        <v>810000</v>
      </c>
      <c r="F38" s="32">
        <v>2100000</v>
      </c>
      <c r="G38" s="29" t="s">
        <v>140</v>
      </c>
      <c r="H38" s="41">
        <v>1989</v>
      </c>
      <c r="J38" t="str">
        <f t="shared" si="1"/>
        <v>K.Wolke et al.1989</v>
      </c>
      <c r="K38" s="35" t="str">
        <f>IF(COUNTIF(NSR!AC$171:AC$178,"*"&amp;G38&amp;"*")&gt;0,"○",IF(COUNTIF(NSR!AD$171:AD$178,"*"&amp;SUBSTITUTE(D38," et al.",)&amp;"*"&amp;H38)&gt;0,"△","×"))</f>
        <v>○</v>
      </c>
    </row>
    <row r="39" spans="1:11" s="42" customFormat="1" ht="14.25">
      <c r="A39" s="28" t="s">
        <v>141</v>
      </c>
      <c r="B39" s="41"/>
      <c r="C39" s="29" t="s">
        <v>142</v>
      </c>
      <c r="D39" s="29" t="s">
        <v>335</v>
      </c>
      <c r="E39" s="32">
        <v>5600000</v>
      </c>
      <c r="F39" s="32">
        <v>12000000</v>
      </c>
      <c r="G39" s="29" t="s">
        <v>260</v>
      </c>
      <c r="H39" s="41">
        <v>1975</v>
      </c>
      <c r="J39" t="str">
        <f t="shared" si="1"/>
        <v>E.Kulhmann et al.1975</v>
      </c>
      <c r="K39" s="35" t="str">
        <f>IF(COUNTIF(NSR!AC$171:AC$178,"*"&amp;G39&amp;"*")&gt;0,"○",IF(COUNTIF(NSR!AD$171:AD$178,"*"&amp;SUBSTITUTE(D39," et al.",)&amp;"*"&amp;H39)&gt;0,"△","×"))</f>
        <v>×</v>
      </c>
    </row>
    <row r="40" spans="1:11" s="42" customFormat="1" ht="14.25">
      <c r="A40" s="28"/>
      <c r="B40" s="29"/>
      <c r="C40" s="29"/>
      <c r="D40" s="29"/>
      <c r="E40" s="30"/>
      <c r="F40" s="30"/>
      <c r="G40" s="29"/>
      <c r="H40" s="29"/>
      <c r="I40" s="31"/>
      <c r="J40">
        <f t="shared" si="1"/>
      </c>
      <c r="K40" s="35"/>
    </row>
    <row r="41" spans="1:11" s="42" customFormat="1" ht="14.25">
      <c r="A41" s="28" t="s">
        <v>143</v>
      </c>
      <c r="B41" s="41"/>
      <c r="C41" s="29" t="s">
        <v>144</v>
      </c>
      <c r="D41" s="29" t="s">
        <v>145</v>
      </c>
      <c r="E41" s="32">
        <v>580000</v>
      </c>
      <c r="F41" s="32">
        <v>1500000</v>
      </c>
      <c r="G41" s="29" t="s">
        <v>146</v>
      </c>
      <c r="H41" s="41">
        <v>2001</v>
      </c>
      <c r="J41" t="str">
        <f t="shared" si="1"/>
        <v>M.Jaeger et al.2001</v>
      </c>
      <c r="K41" s="35" t="str">
        <f>IF(COUNTIF(NSR!AC$180:AC$213,"*"&amp;G41&amp;"*")&gt;0,"○",IF(COUNTIF(NSR!AD$180:AD$213,"*"&amp;SUBSTITUTE(D41," et al.",)&amp;"*"&amp;H41)&gt;0,"△","×"))</f>
        <v>○</v>
      </c>
    </row>
    <row r="42" spans="1:11" s="42" customFormat="1" ht="14.25">
      <c r="A42" s="28" t="s">
        <v>147</v>
      </c>
      <c r="B42" s="41"/>
      <c r="C42" s="29" t="s">
        <v>148</v>
      </c>
      <c r="D42" s="29" t="s">
        <v>149</v>
      </c>
      <c r="E42" s="32">
        <v>480000</v>
      </c>
      <c r="F42" s="32">
        <v>2000000</v>
      </c>
      <c r="G42" s="29" t="s">
        <v>150</v>
      </c>
      <c r="H42" s="41">
        <v>1993</v>
      </c>
      <c r="J42" t="str">
        <f t="shared" si="1"/>
        <v>H.W.Drotleff et al.1993</v>
      </c>
      <c r="K42" s="35" t="str">
        <f>IF(COUNTIF(NSR!AC$180:AC$213,"*"&amp;G42&amp;"*")&gt;0,"○",IF(COUNTIF(NSR!AD$180:AD$213,"*"&amp;SUBSTITUTE(D42," et al.",)&amp;"*"&amp;H42)&gt;0,"△","×"))</f>
        <v>△</v>
      </c>
    </row>
    <row r="43" spans="1:11" s="42" customFormat="1" ht="14.25">
      <c r="A43" s="28" t="s">
        <v>151</v>
      </c>
      <c r="B43" s="41"/>
      <c r="C43" s="29" t="s">
        <v>152</v>
      </c>
      <c r="D43" s="29" t="s">
        <v>149</v>
      </c>
      <c r="E43" s="32">
        <v>480000</v>
      </c>
      <c r="F43" s="32">
        <v>2000000</v>
      </c>
      <c r="G43" s="29" t="s">
        <v>150</v>
      </c>
      <c r="H43" s="41">
        <v>1993</v>
      </c>
      <c r="J43" t="str">
        <f t="shared" si="1"/>
        <v>H.W.Drotleff et al.1993</v>
      </c>
      <c r="K43" s="35" t="str">
        <f>IF(COUNTIF(NSR!AC$180:AC$213,"*"&amp;G43&amp;"*")&gt;0,"○",IF(COUNTIF(NSR!AD$180:AD$213,"*"&amp;SUBSTITUTE(D43," et al.",)&amp;"*"&amp;H43)&gt;0,"△","×"))</f>
        <v>△</v>
      </c>
    </row>
    <row r="44" spans="1:11" s="42" customFormat="1" ht="14.25">
      <c r="A44" s="28" t="s">
        <v>153</v>
      </c>
      <c r="B44" s="41"/>
      <c r="C44" s="29" t="s">
        <v>148</v>
      </c>
      <c r="D44" s="29" t="s">
        <v>341</v>
      </c>
      <c r="E44" s="32">
        <v>0</v>
      </c>
      <c r="F44" s="32">
        <v>0</v>
      </c>
      <c r="G44" s="29" t="s">
        <v>261</v>
      </c>
      <c r="H44" s="41">
        <v>1973</v>
      </c>
      <c r="J44" t="str">
        <f t="shared" si="1"/>
        <v>F.X.Haas et al.1973</v>
      </c>
      <c r="K44" s="35" t="str">
        <f>IF(COUNTIF(NSR!AC$180:AC$213,"*"&amp;G44&amp;"*")&gt;0,"○",IF(COUNTIF(NSR!AD$180:AD$213,"*"&amp;SUBSTITUTE(D44," et al.",)&amp;"*"&amp;H44)&gt;0,"△","×"))</f>
        <v>○</v>
      </c>
    </row>
    <row r="45" spans="1:11" s="42" customFormat="1" ht="14.25">
      <c r="A45" s="28" t="s">
        <v>154</v>
      </c>
      <c r="B45" s="41"/>
      <c r="C45" s="29" t="s">
        <v>155</v>
      </c>
      <c r="D45" s="29" t="s">
        <v>156</v>
      </c>
      <c r="E45" s="32">
        <v>790000</v>
      </c>
      <c r="F45" s="32">
        <v>2100000</v>
      </c>
      <c r="G45" s="29" t="s">
        <v>157</v>
      </c>
      <c r="H45" s="41">
        <v>1991</v>
      </c>
      <c r="J45" t="str">
        <f t="shared" si="1"/>
        <v>V.Harms et al.1991</v>
      </c>
      <c r="K45" s="35" t="str">
        <f>IF(COUNTIF(NSR!AC$180:AC$213,"*"&amp;G45&amp;"*")&gt;0,"○",IF(COUNTIF(NSR!AD$180:AD$213,"*"&amp;SUBSTITUTE(D45," et al.",)&amp;"*"&amp;H45)&gt;0,"△","×"))</f>
        <v>○</v>
      </c>
    </row>
    <row r="46" spans="1:11" s="42" customFormat="1" ht="14.25">
      <c r="A46" s="28" t="s">
        <v>158</v>
      </c>
      <c r="B46" s="41"/>
      <c r="C46" s="29" t="s">
        <v>144</v>
      </c>
      <c r="D46" s="29" t="s">
        <v>156</v>
      </c>
      <c r="E46" s="32">
        <v>620000</v>
      </c>
      <c r="F46" s="32">
        <v>1000000</v>
      </c>
      <c r="G46" s="29" t="s">
        <v>157</v>
      </c>
      <c r="H46" s="41">
        <v>1991</v>
      </c>
      <c r="J46" t="str">
        <f t="shared" si="1"/>
        <v>V.Harms et al.1991</v>
      </c>
      <c r="K46" s="35" t="str">
        <f>IF(COUNTIF(NSR!AC$180:AC$213,"*"&amp;G46&amp;"*")&gt;0,"○",IF(COUNTIF(NSR!AD$180:AD$213,"*"&amp;SUBSTITUTE(D46," et al.",)&amp;"*"&amp;H46)&gt;0,"△","×"))</f>
        <v>○</v>
      </c>
    </row>
    <row r="47" spans="1:11" s="42" customFormat="1" ht="14.25">
      <c r="A47" s="28" t="s">
        <v>159</v>
      </c>
      <c r="B47" s="41"/>
      <c r="C47" s="29" t="s">
        <v>148</v>
      </c>
      <c r="D47" s="29" t="s">
        <v>149</v>
      </c>
      <c r="E47" s="32">
        <v>570000</v>
      </c>
      <c r="F47" s="32">
        <v>2100000</v>
      </c>
      <c r="G47" s="29" t="s">
        <v>160</v>
      </c>
      <c r="H47" s="41">
        <v>1991</v>
      </c>
      <c r="J47" t="str">
        <f t="shared" si="1"/>
        <v>H.W.Drotleff et al.1991</v>
      </c>
      <c r="K47" s="35" t="str">
        <f>IF(COUNTIF(NSR!AC$180:AC$213,"*"&amp;G47&amp;"*")&gt;0,"○",IF(COUNTIF(NSR!AD$180:AD$213,"*"&amp;SUBSTITUTE(D47," et al.",)&amp;"*"&amp;H47)&gt;0,"△","×"))</f>
        <v>○</v>
      </c>
    </row>
    <row r="48" spans="1:11" s="42" customFormat="1" ht="14.25">
      <c r="A48" s="28" t="s">
        <v>161</v>
      </c>
      <c r="B48" s="41"/>
      <c r="C48" s="29" t="s">
        <v>162</v>
      </c>
      <c r="D48" s="29" t="s">
        <v>139</v>
      </c>
      <c r="E48" s="32">
        <v>1400000</v>
      </c>
      <c r="F48" s="32">
        <v>2100000</v>
      </c>
      <c r="G48" s="29" t="s">
        <v>140</v>
      </c>
      <c r="H48" s="41">
        <v>1989</v>
      </c>
      <c r="J48" t="str">
        <f t="shared" si="1"/>
        <v>K.Wolke et al.1989</v>
      </c>
      <c r="K48" s="35" t="str">
        <f>IF(COUNTIF(NSR!AC$180:AC$213,"*"&amp;G48&amp;"*")&gt;0,"○",IF(COUNTIF(NSR!AD$180:AD$213,"*"&amp;SUBSTITUTE(D48," et al.",)&amp;"*"&amp;H48)&gt;0,"△","×"))</f>
        <v>○</v>
      </c>
    </row>
    <row r="49" spans="1:11" s="42" customFormat="1" ht="14.25">
      <c r="A49" s="28" t="s">
        <v>163</v>
      </c>
      <c r="B49" s="41"/>
      <c r="C49" s="29" t="s">
        <v>164</v>
      </c>
      <c r="D49" s="29" t="s">
        <v>139</v>
      </c>
      <c r="E49" s="32">
        <v>740000</v>
      </c>
      <c r="F49" s="32">
        <v>2100000</v>
      </c>
      <c r="G49" s="29" t="s">
        <v>140</v>
      </c>
      <c r="H49" s="41">
        <v>1989</v>
      </c>
      <c r="J49" t="str">
        <f t="shared" si="1"/>
        <v>K.Wolke et al.1989</v>
      </c>
      <c r="K49" s="35" t="str">
        <f>IF(COUNTIF(NSR!AC$180:AC$213,"*"&amp;G49&amp;"*")&gt;0,"○",IF(COUNTIF(NSR!AD$180:AD$213,"*"&amp;SUBSTITUTE(D49," et al.",)&amp;"*"&amp;H49)&gt;0,"△","×"))</f>
        <v>○</v>
      </c>
    </row>
    <row r="50" spans="1:11" s="42" customFormat="1" ht="14.25">
      <c r="A50" s="28" t="s">
        <v>165</v>
      </c>
      <c r="B50" s="41"/>
      <c r="C50" s="29" t="s">
        <v>166</v>
      </c>
      <c r="D50" s="29" t="s">
        <v>145</v>
      </c>
      <c r="E50" s="32">
        <v>0</v>
      </c>
      <c r="F50" s="32">
        <v>0</v>
      </c>
      <c r="G50" s="29" t="s">
        <v>146</v>
      </c>
      <c r="H50" s="41">
        <v>2001</v>
      </c>
      <c r="J50" t="str">
        <f t="shared" si="1"/>
        <v>M.Jaeger et al.2001</v>
      </c>
      <c r="K50" s="35" t="str">
        <f>IF(COUNTIF(NSR!AC$180:AC$213,"*"&amp;G50&amp;"*")&gt;0,"○",IF(COUNTIF(NSR!AD$180:AD$213,"*"&amp;SUBSTITUTE(D50," et al.",)&amp;"*"&amp;H50)&gt;0,"△","×"))</f>
        <v>○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Nuclear Theory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</dc:creator>
  <cp:keywords/>
  <dc:description/>
  <cp:lastModifiedBy>nrdf</cp:lastModifiedBy>
  <dcterms:created xsi:type="dcterms:W3CDTF">2008-12-02T08:12:21Z</dcterms:created>
  <dcterms:modified xsi:type="dcterms:W3CDTF">2009-09-18T01:14:13Z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